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3\"/>
    </mc:Choice>
  </mc:AlternateContent>
  <xr:revisionPtr revIDLastSave="0" documentId="13_ncr:1_{7EB25B4C-C3E4-4BFD-A56C-96BA519EC9E7}" xr6:coauthVersionLast="47" xr6:coauthVersionMax="47" xr10:uidLastSave="{00000000-0000-0000-0000-000000000000}"/>
  <bookViews>
    <workbookView xWindow="165" yWindow="345" windowWidth="20925" windowHeight="14370" tabRatio="954" xr2:uid="{837D3149-BA89-4DD4-B35E-1ED5D476CCDB}"/>
  </bookViews>
  <sheets>
    <sheet name="Сводка затрат 2025-2029" sheetId="9" r:id="rId1"/>
    <sheet name="ССР 2025" sheetId="10" r:id="rId2"/>
    <sheet name="СЗ 2025" sheetId="11" r:id="rId3"/>
    <sheet name="ССР 2026" sheetId="3" r:id="rId4"/>
    <sheet name="СЗ 2026" sheetId="4" r:id="rId5"/>
    <sheet name="ССР 2028" sheetId="6" r:id="rId6"/>
    <sheet name="СЗ 2028" sheetId="5" r:id="rId7"/>
    <sheet name="ССР 2029" sheetId="8" r:id="rId8"/>
    <sheet name="СЗ 2029" sheetId="7" r:id="rId9"/>
  </sheets>
  <definedNames>
    <definedName name="_xlnm.Print_Titles" localSheetId="1">'ССР 2025'!$23:$23</definedName>
    <definedName name="_xlnm.Print_Titles" localSheetId="3">'ССР 2026'!$23:$23</definedName>
    <definedName name="_xlnm.Print_Titles" localSheetId="5">'ССР 2028'!$23:$23</definedName>
    <definedName name="_xlnm.Print_Titles" localSheetId="7">'ССР 2029'!$23:$23</definedName>
    <definedName name="Здания_КРУЭ__ЗРУ__укомплектованных_оборудованием" localSheetId="2">#REF!</definedName>
    <definedName name="Здания_КРУЭ__ЗРУ__укомплектованных_оборудованием" localSheetId="4">#REF!</definedName>
    <definedName name="Здания_КРУЭ__ЗРУ__укомплектованных_оборудованием" localSheetId="6">#REF!</definedName>
    <definedName name="Здания_КРУЭ__ЗРУ__укомплектованных_оборудованием" localSheetId="8">#REF!</definedName>
    <definedName name="Здания_КРУЭ__ЗРУ__укомплектованных_оборудованием" localSheetId="1">#REF!</definedName>
    <definedName name="Здания_КРУЭ__ЗРУ__укомплектованных_оборудованием" localSheetId="3">#REF!</definedName>
    <definedName name="Здания_КРУЭ__ЗРУ__укомплектованных_оборудованием" localSheetId="5">#REF!</definedName>
    <definedName name="Здания_КРУЭ__ЗРУ__укомплектованных_оборудованием" localSheetId="7">#REF!</definedName>
    <definedName name="Здания_КРУЭ__ЗРУ__укомплектованных_оборудованием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9" l="1"/>
  <c r="H15" i="9"/>
  <c r="K26" i="9" l="1"/>
  <c r="J19" i="9"/>
  <c r="I19" i="9"/>
  <c r="H19" i="9"/>
  <c r="K25" i="9"/>
  <c r="J25" i="9"/>
  <c r="I18" i="9"/>
  <c r="H18" i="9"/>
  <c r="K16" i="9"/>
  <c r="J23" i="9"/>
  <c r="I16" i="9"/>
  <c r="I15" i="9"/>
  <c r="H22" i="9"/>
  <c r="K6" i="9"/>
  <c r="J6" i="9"/>
  <c r="H6" i="9"/>
  <c r="K24" i="9"/>
  <c r="J24" i="9"/>
  <c r="I24" i="9"/>
  <c r="H24" i="9"/>
  <c r="K23" i="9"/>
  <c r="K17" i="9"/>
  <c r="J17" i="9"/>
  <c r="I17" i="9"/>
  <c r="H17" i="9"/>
  <c r="J16" i="9"/>
  <c r="L11" i="9"/>
  <c r="L18" i="9" s="1"/>
  <c r="L10" i="9"/>
  <c r="L17" i="9" s="1"/>
  <c r="L9" i="9"/>
  <c r="L16" i="9" s="1"/>
  <c r="I6" i="9"/>
  <c r="C6" i="11"/>
  <c r="D20" i="11"/>
  <c r="D18" i="11"/>
  <c r="D23" i="11" s="1"/>
  <c r="L24" i="9" l="1"/>
  <c r="K18" i="9"/>
  <c r="J18" i="9"/>
  <c r="I25" i="9"/>
  <c r="H25" i="9"/>
  <c r="K13" i="9"/>
  <c r="J13" i="9"/>
  <c r="I23" i="9"/>
  <c r="H23" i="9"/>
  <c r="K15" i="9"/>
  <c r="K22" i="9"/>
  <c r="J15" i="9"/>
  <c r="J20" i="9" s="1"/>
  <c r="J28" i="9" s="1"/>
  <c r="J22" i="9"/>
  <c r="I22" i="9"/>
  <c r="L8" i="9"/>
  <c r="L15" i="9" s="1"/>
  <c r="H20" i="9"/>
  <c r="H28" i="9" s="1"/>
  <c r="L6" i="9"/>
  <c r="I20" i="9"/>
  <c r="I28" i="9" s="1"/>
  <c r="K27" i="9"/>
  <c r="K29" i="9" s="1"/>
  <c r="H26" i="9"/>
  <c r="H13" i="9"/>
  <c r="K19" i="9"/>
  <c r="K20" i="9" s="1"/>
  <c r="K28" i="9" s="1"/>
  <c r="I26" i="9"/>
  <c r="L12" i="9"/>
  <c r="L19" i="9" s="1"/>
  <c r="L5" i="9"/>
  <c r="I13" i="9"/>
  <c r="J26" i="9"/>
  <c r="J27" i="9" s="1"/>
  <c r="J29" i="9" s="1"/>
  <c r="D22" i="11"/>
  <c r="D21" i="11"/>
  <c r="I27" i="9" l="1"/>
  <c r="I29" i="9" s="1"/>
  <c r="L23" i="9"/>
  <c r="L25" i="9"/>
  <c r="L22" i="9"/>
  <c r="L26" i="9"/>
  <c r="L20" i="9"/>
  <c r="L28" i="9" s="1"/>
  <c r="L13" i="9"/>
  <c r="H27" i="9"/>
  <c r="H29" i="9" s="1"/>
  <c r="L29" i="9" s="1"/>
  <c r="C6" i="7"/>
  <c r="L27" i="9" l="1"/>
  <c r="C6" i="5"/>
  <c r="D26" i="9" l="1"/>
  <c r="C6" i="9"/>
  <c r="C6" i="4"/>
</calcChain>
</file>

<file path=xl/sharedStrings.xml><?xml version="1.0" encoding="utf-8"?>
<sst xmlns="http://schemas.openxmlformats.org/spreadsheetml/2006/main" count="481" uniqueCount="127">
  <si>
    <t>Заказчик</t>
  </si>
  <si>
    <t>АО "БЭСК"</t>
  </si>
  <si>
    <t>Сводка затрат в сумме в прогнозном уровне цен с НДС (тыс. руб.)</t>
  </si>
  <si>
    <t>4 кв. 2024 г.</t>
  </si>
  <si>
    <t>СВОДКА ЗАТРАТ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</si>
  <si>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</si>
  <si>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</si>
  <si>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</si>
  <si>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</si>
  <si>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</si>
  <si>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</si>
  <si>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</si>
  <si>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</si>
  <si>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</si>
  <si>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</si>
  <si>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</si>
  <si>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</si>
  <si>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Форма № 1</t>
  </si>
  <si>
    <t xml:space="preserve">АО "БЭСК" </t>
  </si>
  <si>
    <t/>
  </si>
  <si>
    <t>(наименование организации)</t>
  </si>
  <si>
    <t>"Утвержден" "___"______________________2025г</t>
  </si>
  <si>
    <t>(ссылка на документ об утверждении)</t>
  </si>
  <si>
    <t>СВОДНЫЙ СМЕТНЫЙ РАСЧЕТ СТОИМОСТИ СТРОИТЕЛЬСТВА № ССРСС-О_2.1.9-3</t>
  </si>
  <si>
    <t>О_2.1.9-3 Строительство электрических сетей в п.Турма Братского района, ул.Больничная, пер.Пионерский; ул. Гагарина, пер. Больничный, ул.Горького (ВЛ - 0,4км, ВЛИ - 4,88км, ТП - 3шт (2*0,4МВА, 1*0,63 МВА): 1,43МВА/5,28км)</t>
  </si>
  <si>
    <t>Составлен(а) в базисном (текущем) уровне цен  4 кв. 2024 г.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</si>
  <si>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</si>
  <si>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</si>
  <si>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</si>
  <si>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</si>
  <si>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</si>
  <si>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</si>
  <si>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</si>
  <si>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</si>
  <si>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</si>
  <si>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2.1.9-3</t>
  </si>
  <si>
    <t>Всего с учетом "тендерный коэффициент"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</si>
  <si>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</si>
  <si>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</si>
  <si>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</si>
  <si>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</si>
  <si>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</si>
  <si>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</si>
  <si>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</si>
  <si>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 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</si>
  <si>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</si>
  <si>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</si>
  <si>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</si>
  <si>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</si>
  <si>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</si>
  <si>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</si>
  <si>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</si>
  <si>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</si>
  <si>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</si>
  <si>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</si>
  <si>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</si>
  <si>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</si>
  <si>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</si>
  <si>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</si>
  <si>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</si>
  <si>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</si>
  <si>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</si>
  <si>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</si>
  <si>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Сводный сметный расчет в сумме   2 746,99896 тыс. руб.</t>
  </si>
  <si>
    <t>В том числе возвратных сумм  тыс. руб.</t>
  </si>
  <si>
    <t>Сметная стоимость, тыс. руб.</t>
  </si>
  <si>
    <t>Общая сметная стоимость, тыс. руб.</t>
  </si>
  <si>
    <t>Объектная смета  О 2.1.9-3 2026 год</t>
  </si>
  <si>
    <t>Пуско-наладочныеработы</t>
  </si>
  <si>
    <t>Сводный сметный расчет в сумме   10 786,71828 тыс. руб.</t>
  </si>
  <si>
    <t>Составлен(а) в базисном (текущем) уровне цен  4 кв. 2024 г</t>
  </si>
  <si>
    <t>Объектная смета  О 2.1.9-3 2028 год</t>
  </si>
  <si>
    <t>Сводный сметный расчет в сумме   15 881,23382 тыс. руб.</t>
  </si>
  <si>
    <t>Объектная смета  О 2.1.9-3 2029 год</t>
  </si>
  <si>
    <t>Сводный сметный расчет в сумме   5 293,00573 тыс. руб.</t>
  </si>
  <si>
    <t>ПИР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</si>
  <si>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</si>
  <si>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</si>
  <si>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</si>
  <si>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</si>
  <si>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</si>
  <si>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</si>
  <si>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</si>
  <si>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</si>
  <si>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</si>
  <si>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</si>
  <si>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</si>
  <si>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</si>
  <si>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</si>
  <si>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</si>
  <si>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</si>
  <si>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</si>
  <si>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</si>
  <si>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</si>
  <si>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</si>
  <si>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</si>
  <si>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</si>
  <si>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</si>
  <si>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</si>
  <si>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</si>
  <si>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</si>
  <si>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</si>
  <si>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</si>
  <si>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</si>
  <si>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4</t>
  </si>
  <si>
    <t>4.1</t>
  </si>
  <si>
    <t>4.2</t>
  </si>
  <si>
    <t>4.3</t>
  </si>
  <si>
    <t>4.4</t>
  </si>
  <si>
    <t>4.5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</si>
  <si>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</si>
  <si>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</si>
  <si>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</si>
  <si>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</si>
  <si>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</si>
  <si>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</si>
  <si>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</si>
  <si>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</si>
  <si>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</si>
  <si>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</si>
  <si>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</si>
  <si>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</si>
  <si>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Сводка затрат в сумме в прогнозном уровне цен 2025г с НДС (тыс. руб.)</t>
  </si>
  <si>
    <t>Сводка затрат в сумме в прогнозном уровне цен 2026г с НДС (тыс. руб.)</t>
  </si>
  <si>
    <t>Сводка затрат в сумме в прогнозном уровне цен 2028г с НДС (тыс. руб.)</t>
  </si>
  <si>
    <t>Сводка затрат в сумме в прогнозном уровне цен 2029г с НДС (тыс. руб.)</t>
  </si>
  <si>
    <t>О_2.1.9-3 Строительство электрических сетей в п.Турма Братского района, ул.Больничная, пер.Пионерский, ул. Гагарина, пер. Больничный, ул.Горького, ул.Строительная, ул.Школьная, ул. Октябрьская, ул.Комсомольская, ул.Калинина (ВЛ - 0,4км, ВЛИ - 4,88км, ТП - 3шт (2*0,4МВА, 1*0,63 МВА): 1,43МВА/5,28км)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</si>
</sst>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0.00000"/>
    <numFmt numFmtId="167" formatCode="#,##0.000"/>
    <numFmt numFmtId="168" formatCode="#,##0.00000"/>
    <numFmt numFmtId="169" formatCode="#,##0.0000"/>
    <numFmt numFmtId="170" formatCode="0.000"/>
    <numFmt numFmtId="171" formatCode="0.0000"/>
    <numFmt numFmtId="172" formatCode="_-* #,##0.00\ _₽_-;\-* #,##0.00\ _₽_-;_-* &quot;-&quot;??\ _₽_-;_-@_-"/>
    <numFmt numFmtId="173" formatCode="_-* #,##0.000\ _₽_-;\-* #,##0.000\ _₽_-;_-* &quot;-&quot;???\ _₽_-;_-@_-"/>
    <numFmt numFmtId="174" formatCode="#,##0.0"/>
    <numFmt numFmtId="175" formatCode="#,##0.0000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9"/>
      <name val="Arial"/>
      <family val="1"/>
    </font>
    <font>
      <sz val="11"/>
      <color rgb="FFFF0000"/>
      <name val="Arial"/>
      <family val="1"/>
    </font>
    <font>
      <i/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  <xf numFmtId="0" fontId="14" fillId="0" borderId="0"/>
    <xf numFmtId="0" fontId="31" fillId="0" borderId="0"/>
    <xf numFmtId="0" fontId="31" fillId="0" borderId="0"/>
  </cellStyleXfs>
  <cellXfs count="190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64" fontId="7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left" vertical="center" wrapText="1"/>
    </xf>
    <xf numFmtId="165" fontId="11" fillId="0" borderId="5" xfId="4" applyNumberFormat="1" applyFont="1" applyFill="1" applyBorder="1" applyAlignment="1">
      <alignment vertical="center" wrapText="1"/>
    </xf>
    <xf numFmtId="43" fontId="11" fillId="0" borderId="5" xfId="4" applyFont="1" applyFill="1" applyBorder="1" applyAlignment="1">
      <alignment horizontal="center" vertical="center" wrapText="1"/>
    </xf>
    <xf numFmtId="0" fontId="12" fillId="0" borderId="0" xfId="2" applyFont="1"/>
    <xf numFmtId="43" fontId="11" fillId="0" borderId="5" xfId="4" applyFont="1" applyFill="1" applyBorder="1" applyAlignment="1">
      <alignment vertical="center" wrapText="1"/>
    </xf>
    <xf numFmtId="43" fontId="11" fillId="0" borderId="6" xfId="4" applyFont="1" applyFill="1" applyBorder="1" applyAlignment="1">
      <alignment vertical="center" wrapText="1"/>
    </xf>
    <xf numFmtId="2" fontId="2" fillId="0" borderId="0" xfId="2" applyNumberFormat="1"/>
    <xf numFmtId="0" fontId="14" fillId="0" borderId="0" xfId="5"/>
    <xf numFmtId="0" fontId="15" fillId="0" borderId="0" xfId="5" applyFont="1" applyAlignment="1">
      <alignment horizontal="right"/>
    </xf>
    <xf numFmtId="49" fontId="15" fillId="0" borderId="0" xfId="5" applyNumberFormat="1" applyFont="1"/>
    <xf numFmtId="0" fontId="15" fillId="0" borderId="0" xfId="5" applyFont="1"/>
    <xf numFmtId="0" fontId="15" fillId="0" borderId="0" xfId="5" applyFont="1" applyAlignment="1">
      <alignment wrapText="1"/>
    </xf>
    <xf numFmtId="0" fontId="15" fillId="0" borderId="0" xfId="5" applyFont="1" applyAlignment="1">
      <alignment horizontal="center"/>
    </xf>
    <xf numFmtId="49" fontId="16" fillId="0" borderId="0" xfId="5" applyNumberFormat="1" applyFont="1"/>
    <xf numFmtId="49" fontId="17" fillId="0" borderId="0" xfId="5" applyNumberFormat="1" applyFont="1"/>
    <xf numFmtId="49" fontId="18" fillId="0" borderId="0" xfId="5" applyNumberFormat="1" applyFont="1" applyAlignment="1">
      <alignment horizontal="center"/>
    </xf>
    <xf numFmtId="0" fontId="18" fillId="0" borderId="0" xfId="5" applyFont="1" applyAlignment="1">
      <alignment horizontal="center"/>
    </xf>
    <xf numFmtId="49" fontId="15" fillId="0" borderId="0" xfId="5" applyNumberFormat="1" applyFont="1" applyAlignment="1">
      <alignment wrapText="1"/>
    </xf>
    <xf numFmtId="49" fontId="16" fillId="0" borderId="0" xfId="5" applyNumberFormat="1" applyFont="1" applyAlignment="1">
      <alignment horizontal="left"/>
    </xf>
    <xf numFmtId="49" fontId="17" fillId="0" borderId="10" xfId="5" applyNumberFormat="1" applyFont="1" applyBorder="1" applyAlignment="1">
      <alignment horizontal="center" vertical="top" wrapText="1"/>
    </xf>
    <xf numFmtId="0" fontId="17" fillId="0" borderId="10" xfId="5" applyFont="1" applyBorder="1" applyAlignment="1">
      <alignment horizontal="center" vertical="top" wrapText="1"/>
    </xf>
    <xf numFmtId="0" fontId="20" fillId="0" borderId="0" xfId="5" applyFont="1" applyAlignment="1">
      <alignment wrapText="1"/>
    </xf>
    <xf numFmtId="49" fontId="17" fillId="0" borderId="10" xfId="5" applyNumberFormat="1" applyFont="1" applyBorder="1" applyAlignment="1">
      <alignment horizontal="left" vertical="top" wrapText="1"/>
    </xf>
    <xf numFmtId="0" fontId="17" fillId="0" borderId="10" xfId="5" applyFont="1" applyBorder="1" applyAlignment="1">
      <alignment horizontal="left" vertical="top" wrapText="1"/>
    </xf>
    <xf numFmtId="0" fontId="17" fillId="0" borderId="10" xfId="5" applyFont="1" applyBorder="1" applyAlignment="1">
      <alignment horizontal="right" vertical="top" wrapText="1"/>
    </xf>
    <xf numFmtId="166" fontId="17" fillId="0" borderId="10" xfId="5" applyNumberFormat="1" applyFont="1" applyBorder="1" applyAlignment="1">
      <alignment horizontal="right" vertical="top" wrapText="1"/>
    </xf>
    <xf numFmtId="49" fontId="21" fillId="0" borderId="10" xfId="5" applyNumberFormat="1" applyFont="1" applyBorder="1"/>
    <xf numFmtId="0" fontId="21" fillId="0" borderId="10" xfId="5" applyFont="1" applyBorder="1" applyAlignment="1">
      <alignment horizontal="right" vertical="top" wrapText="1"/>
    </xf>
    <xf numFmtId="0" fontId="21" fillId="0" borderId="10" xfId="5" applyFont="1" applyBorder="1" applyAlignment="1">
      <alignment horizontal="right" vertical="top"/>
    </xf>
    <xf numFmtId="0" fontId="21" fillId="0" borderId="0" xfId="5" applyFont="1" applyAlignment="1">
      <alignment wrapText="1"/>
    </xf>
    <xf numFmtId="0" fontId="16" fillId="0" borderId="0" xfId="5" applyFont="1" applyAlignment="1">
      <alignment wrapText="1"/>
    </xf>
    <xf numFmtId="0" fontId="17" fillId="0" borderId="0" xfId="5" applyFont="1"/>
    <xf numFmtId="0" fontId="17" fillId="0" borderId="0" xfId="5" applyFont="1" applyAlignment="1">
      <alignment wrapText="1"/>
    </xf>
    <xf numFmtId="0" fontId="22" fillId="0" borderId="0" xfId="5" applyFont="1" applyAlignment="1">
      <alignment horizontal="right"/>
    </xf>
    <xf numFmtId="49" fontId="22" fillId="0" borderId="0" xfId="5" applyNumberFormat="1" applyFont="1"/>
    <xf numFmtId="0" fontId="22" fillId="0" borderId="0" xfId="5" applyFont="1"/>
    <xf numFmtId="0" fontId="22" fillId="0" borderId="0" xfId="5" applyFont="1" applyAlignment="1">
      <alignment wrapText="1"/>
    </xf>
    <xf numFmtId="0" fontId="22" fillId="0" borderId="0" xfId="5" applyFont="1" applyAlignment="1">
      <alignment horizontal="center"/>
    </xf>
    <xf numFmtId="49" fontId="23" fillId="0" borderId="0" xfId="5" applyNumberFormat="1" applyFont="1"/>
    <xf numFmtId="49" fontId="24" fillId="0" borderId="0" xfId="5" applyNumberFormat="1" applyFont="1"/>
    <xf numFmtId="49" fontId="25" fillId="0" borderId="0" xfId="5" applyNumberFormat="1" applyFont="1" applyAlignment="1">
      <alignment horizontal="center"/>
    </xf>
    <xf numFmtId="0" fontId="25" fillId="0" borderId="0" xfId="5" applyFont="1" applyAlignment="1">
      <alignment horizontal="center"/>
    </xf>
    <xf numFmtId="49" fontId="22" fillId="0" borderId="0" xfId="5" applyNumberFormat="1" applyFont="1" applyAlignment="1">
      <alignment wrapText="1"/>
    </xf>
    <xf numFmtId="49" fontId="13" fillId="0" borderId="0" xfId="5" applyNumberFormat="1" applyFont="1" applyAlignment="1">
      <alignment vertical="top"/>
    </xf>
    <xf numFmtId="0" fontId="13" fillId="0" borderId="0" xfId="5" applyFont="1" applyAlignment="1">
      <alignment vertical="top"/>
    </xf>
    <xf numFmtId="0" fontId="13" fillId="0" borderId="0" xfId="5" applyFont="1" applyAlignment="1">
      <alignment horizontal="center"/>
    </xf>
    <xf numFmtId="0" fontId="13" fillId="0" borderId="0" xfId="5" applyFont="1"/>
    <xf numFmtId="49" fontId="23" fillId="0" borderId="0" xfId="5" applyNumberFormat="1" applyFont="1" applyAlignment="1">
      <alignment horizontal="left"/>
    </xf>
    <xf numFmtId="49" fontId="24" fillId="0" borderId="10" xfId="5" applyNumberFormat="1" applyFont="1" applyBorder="1" applyAlignment="1">
      <alignment horizontal="center" vertical="top" wrapText="1"/>
    </xf>
    <xf numFmtId="0" fontId="24" fillId="0" borderId="10" xfId="5" applyFont="1" applyBorder="1" applyAlignment="1">
      <alignment horizontal="center" vertical="top" wrapText="1"/>
    </xf>
    <xf numFmtId="0" fontId="27" fillId="0" borderId="0" xfId="5" applyFont="1" applyAlignment="1">
      <alignment wrapText="1"/>
    </xf>
    <xf numFmtId="49" fontId="24" fillId="0" borderId="10" xfId="5" applyNumberFormat="1" applyFont="1" applyBorder="1" applyAlignment="1">
      <alignment horizontal="left" vertical="top" wrapText="1"/>
    </xf>
    <xf numFmtId="0" fontId="24" fillId="0" borderId="10" xfId="5" applyFont="1" applyBorder="1" applyAlignment="1">
      <alignment horizontal="left" vertical="top" wrapText="1"/>
    </xf>
    <xf numFmtId="166" fontId="24" fillId="0" borderId="10" xfId="5" applyNumberFormat="1" applyFont="1" applyBorder="1" applyAlignment="1">
      <alignment horizontal="right" vertical="top" wrapText="1"/>
    </xf>
    <xf numFmtId="0" fontId="24" fillId="0" borderId="10" xfId="5" applyFont="1" applyBorder="1" applyAlignment="1">
      <alignment horizontal="right" vertical="top" wrapText="1"/>
    </xf>
    <xf numFmtId="167" fontId="24" fillId="0" borderId="10" xfId="5" applyNumberFormat="1" applyFont="1" applyBorder="1" applyAlignment="1">
      <alignment horizontal="right" vertical="top" wrapText="1"/>
    </xf>
    <xf numFmtId="168" fontId="24" fillId="0" borderId="10" xfId="5" applyNumberFormat="1" applyFont="1" applyBorder="1" applyAlignment="1">
      <alignment horizontal="right" vertical="top" wrapText="1"/>
    </xf>
    <xf numFmtId="49" fontId="28" fillId="0" borderId="10" xfId="5" applyNumberFormat="1" applyFont="1" applyBorder="1"/>
    <xf numFmtId="166" fontId="28" fillId="0" borderId="10" xfId="5" applyNumberFormat="1" applyFont="1" applyBorder="1" applyAlignment="1">
      <alignment horizontal="right" vertical="top" wrapText="1"/>
    </xf>
    <xf numFmtId="0" fontId="28" fillId="0" borderId="10" xfId="5" applyFont="1" applyBorder="1" applyAlignment="1">
      <alignment horizontal="right" vertical="top" wrapText="1"/>
    </xf>
    <xf numFmtId="167" fontId="28" fillId="0" borderId="10" xfId="5" applyNumberFormat="1" applyFont="1" applyBorder="1" applyAlignment="1">
      <alignment horizontal="right" vertical="top"/>
    </xf>
    <xf numFmtId="0" fontId="28" fillId="0" borderId="10" xfId="5" applyFont="1" applyBorder="1" applyAlignment="1">
      <alignment horizontal="right" vertical="top"/>
    </xf>
    <xf numFmtId="168" fontId="28" fillId="0" borderId="10" xfId="5" applyNumberFormat="1" applyFont="1" applyBorder="1" applyAlignment="1">
      <alignment horizontal="right" vertical="top"/>
    </xf>
    <xf numFmtId="0" fontId="28" fillId="0" borderId="0" xfId="5" applyFont="1" applyAlignment="1">
      <alignment wrapText="1"/>
    </xf>
    <xf numFmtId="0" fontId="23" fillId="0" borderId="0" xfId="5" applyFont="1" applyAlignment="1">
      <alignment wrapText="1"/>
    </xf>
    <xf numFmtId="166" fontId="28" fillId="0" borderId="10" xfId="5" applyNumberFormat="1" applyFont="1" applyBorder="1" applyAlignment="1">
      <alignment horizontal="right" vertical="top"/>
    </xf>
    <xf numFmtId="169" fontId="28" fillId="0" borderId="10" xfId="5" applyNumberFormat="1" applyFont="1" applyBorder="1" applyAlignment="1">
      <alignment horizontal="right" vertical="top"/>
    </xf>
    <xf numFmtId="170" fontId="24" fillId="0" borderId="10" xfId="5" applyNumberFormat="1" applyFont="1" applyBorder="1" applyAlignment="1">
      <alignment horizontal="right" vertical="top" wrapText="1"/>
    </xf>
    <xf numFmtId="170" fontId="28" fillId="0" borderId="10" xfId="5" applyNumberFormat="1" applyFont="1" applyBorder="1" applyAlignment="1">
      <alignment horizontal="right" vertical="top"/>
    </xf>
    <xf numFmtId="168" fontId="28" fillId="0" borderId="10" xfId="5" applyNumberFormat="1" applyFont="1" applyBorder="1" applyAlignment="1">
      <alignment horizontal="right" vertical="top" wrapText="1"/>
    </xf>
    <xf numFmtId="171" fontId="28" fillId="0" borderId="10" xfId="5" applyNumberFormat="1" applyFont="1" applyBorder="1" applyAlignment="1">
      <alignment horizontal="right" vertical="top"/>
    </xf>
    <xf numFmtId="0" fontId="24" fillId="0" borderId="0" xfId="5" applyFont="1"/>
    <xf numFmtId="0" fontId="24" fillId="0" borderId="0" xfId="5" applyFont="1" applyAlignment="1">
      <alignment wrapText="1"/>
    </xf>
    <xf numFmtId="169" fontId="24" fillId="0" borderId="10" xfId="5" applyNumberFormat="1" applyFont="1" applyBorder="1" applyAlignment="1">
      <alignment horizontal="right" vertical="top" wrapText="1"/>
    </xf>
    <xf numFmtId="169" fontId="28" fillId="0" borderId="10" xfId="5" applyNumberFormat="1" applyFont="1" applyBorder="1" applyAlignment="1">
      <alignment horizontal="right" vertical="top" wrapText="1"/>
    </xf>
    <xf numFmtId="2" fontId="24" fillId="0" borderId="10" xfId="5" applyNumberFormat="1" applyFont="1" applyBorder="1" applyAlignment="1">
      <alignment horizontal="right" vertical="top" wrapText="1"/>
    </xf>
    <xf numFmtId="2" fontId="28" fillId="0" borderId="10" xfId="5" applyNumberFormat="1" applyFont="1" applyBorder="1" applyAlignment="1">
      <alignment horizontal="right" vertical="top"/>
    </xf>
    <xf numFmtId="171" fontId="24" fillId="0" borderId="10" xfId="5" applyNumberFormat="1" applyFont="1" applyBorder="1" applyAlignment="1">
      <alignment horizontal="right" vertical="top" wrapText="1"/>
    </xf>
    <xf numFmtId="0" fontId="29" fillId="0" borderId="0" xfId="5" applyFont="1" applyAlignment="1">
      <alignment horizontal="left" vertical="top"/>
    </xf>
    <xf numFmtId="172" fontId="2" fillId="0" borderId="0" xfId="2" applyNumberFormat="1"/>
    <xf numFmtId="168" fontId="17" fillId="0" borderId="10" xfId="5" applyNumberFormat="1" applyFont="1" applyBorder="1" applyAlignment="1">
      <alignment horizontal="right" vertical="top" wrapText="1"/>
    </xf>
    <xf numFmtId="168" fontId="21" fillId="0" borderId="10" xfId="5" applyNumberFormat="1" applyFont="1" applyBorder="1" applyAlignment="1">
      <alignment horizontal="right" vertical="top" wrapText="1"/>
    </xf>
    <xf numFmtId="168" fontId="21" fillId="0" borderId="10" xfId="5" applyNumberFormat="1" applyFont="1" applyBorder="1" applyAlignment="1">
      <alignment horizontal="right" vertical="top"/>
    </xf>
    <xf numFmtId="166" fontId="21" fillId="0" borderId="10" xfId="5" applyNumberFormat="1" applyFont="1" applyBorder="1" applyAlignment="1">
      <alignment horizontal="right" vertical="top" wrapText="1"/>
    </xf>
    <xf numFmtId="166" fontId="21" fillId="0" borderId="10" xfId="5" applyNumberFormat="1" applyFont="1" applyBorder="1" applyAlignment="1">
      <alignment horizontal="right" vertical="top"/>
    </xf>
    <xf numFmtId="2" fontId="30" fillId="0" borderId="0" xfId="3" applyNumberFormat="1" applyFont="1" applyAlignment="1">
      <alignment horizontal="center" vertical="center"/>
    </xf>
    <xf numFmtId="173" fontId="2" fillId="0" borderId="0" xfId="2" applyNumberFormat="1"/>
    <xf numFmtId="0" fontId="2" fillId="0" borderId="0" xfId="2" applyAlignment="1">
      <alignment horizontal="right"/>
    </xf>
    <xf numFmtId="0" fontId="2" fillId="0" borderId="0" xfId="2" applyAlignment="1">
      <alignment horizontal="left"/>
    </xf>
    <xf numFmtId="0" fontId="12" fillId="0" borderId="0" xfId="2" applyFont="1" applyAlignment="1">
      <alignment horizontal="left"/>
    </xf>
    <xf numFmtId="0" fontId="32" fillId="0" borderId="10" xfId="6" applyFont="1" applyBorder="1" applyAlignment="1">
      <alignment horizontal="center" vertical="center" wrapText="1"/>
    </xf>
    <xf numFmtId="0" fontId="32" fillId="0" borderId="10" xfId="7" applyFont="1" applyBorder="1" applyAlignment="1">
      <alignment horizontal="center" wrapText="1"/>
    </xf>
    <xf numFmtId="49" fontId="33" fillId="2" borderId="10" xfId="6" applyNumberFormat="1" applyFont="1" applyFill="1" applyBorder="1" applyAlignment="1">
      <alignment horizontal="center" vertical="center" wrapText="1"/>
    </xf>
    <xf numFmtId="4" fontId="33" fillId="2" borderId="10" xfId="6" applyNumberFormat="1" applyFont="1" applyFill="1" applyBorder="1" applyAlignment="1">
      <alignment horizontal="right" vertical="center" wrapText="1"/>
    </xf>
    <xf numFmtId="49" fontId="32" fillId="0" borderId="10" xfId="6" applyNumberFormat="1" applyFont="1" applyBorder="1" applyAlignment="1">
      <alignment horizontal="center" vertical="center" wrapText="1"/>
    </xf>
    <xf numFmtId="167" fontId="32" fillId="0" borderId="10" xfId="6" applyNumberFormat="1" applyFont="1" applyBorder="1" applyAlignment="1">
      <alignment horizontal="right" vertical="center" wrapText="1"/>
    </xf>
    <xf numFmtId="4" fontId="32" fillId="0" borderId="10" xfId="6" applyNumberFormat="1" applyFont="1" applyBorder="1" applyAlignment="1">
      <alignment horizontal="right" vertical="center" wrapText="1"/>
    </xf>
    <xf numFmtId="4" fontId="32" fillId="0" borderId="10" xfId="6" applyNumberFormat="1" applyFont="1" applyBorder="1" applyAlignment="1">
      <alignment horizontal="center" vertical="center" wrapText="1"/>
    </xf>
    <xf numFmtId="4" fontId="33" fillId="2" borderId="10" xfId="6" applyNumberFormat="1" applyFont="1" applyFill="1" applyBorder="1" applyAlignment="1">
      <alignment horizontal="center" vertical="center" wrapText="1"/>
    </xf>
    <xf numFmtId="1" fontId="34" fillId="0" borderId="10" xfId="0" applyNumberFormat="1" applyFont="1" applyBorder="1" applyAlignment="1">
      <alignment horizontal="center" vertical="center" wrapText="1"/>
    </xf>
    <xf numFmtId="2" fontId="34" fillId="0" borderId="10" xfId="0" applyNumberFormat="1" applyFont="1" applyBorder="1" applyAlignment="1">
      <alignment horizontal="center" vertical="center" wrapText="1"/>
    </xf>
    <xf numFmtId="4" fontId="35" fillId="0" borderId="10" xfId="6" applyNumberFormat="1" applyFont="1" applyBorder="1" applyAlignment="1">
      <alignment horizontal="right" vertical="center" wrapText="1"/>
    </xf>
    <xf numFmtId="174" fontId="32" fillId="0" borderId="10" xfId="6" applyNumberFormat="1" applyFont="1" applyBorder="1" applyAlignment="1">
      <alignment horizontal="center" vertical="center" wrapText="1"/>
    </xf>
    <xf numFmtId="49" fontId="35" fillId="0" borderId="10" xfId="6" applyNumberFormat="1" applyFont="1" applyBorder="1" applyAlignment="1">
      <alignment horizontal="center" vertical="center" wrapText="1"/>
    </xf>
    <xf numFmtId="175" fontId="32" fillId="0" borderId="10" xfId="6" applyNumberFormat="1" applyFont="1" applyBorder="1" applyAlignment="1">
      <alignment horizontal="center" vertical="center" wrapText="1"/>
    </xf>
    <xf numFmtId="49" fontId="32" fillId="3" borderId="10" xfId="6" applyNumberFormat="1" applyFont="1" applyFill="1" applyBorder="1" applyAlignment="1">
      <alignment horizontal="center" vertical="center" wrapText="1"/>
    </xf>
    <xf numFmtId="4" fontId="32" fillId="3" borderId="10" xfId="6" applyNumberFormat="1" applyFont="1" applyFill="1" applyBorder="1" applyAlignment="1">
      <alignment horizontal="right" vertical="center" wrapText="1"/>
    </xf>
    <xf numFmtId="0" fontId="32" fillId="3" borderId="10" xfId="6" applyFont="1" applyFill="1" applyBorder="1" applyAlignment="1">
      <alignment horizontal="left" vertical="center" wrapText="1"/>
    </xf>
    <xf numFmtId="0" fontId="32" fillId="0" borderId="10" xfId="6" applyFont="1" applyBorder="1" applyAlignment="1">
      <alignment horizontal="left" vertical="center" wrapText="1"/>
    </xf>
    <xf numFmtId="0" fontId="35" fillId="0" borderId="10" xfId="6" applyFont="1" applyBorder="1" applyAlignment="1">
      <alignment horizontal="left" vertical="center" wrapText="1"/>
    </xf>
    <xf numFmtId="0" fontId="33" fillId="2" borderId="15" xfId="6" applyFont="1" applyFill="1" applyBorder="1" applyAlignment="1">
      <alignment horizontal="left" vertical="center" wrapText="1"/>
    </xf>
    <xf numFmtId="0" fontId="33" fillId="2" borderId="16" xfId="6" applyFont="1" applyFill="1" applyBorder="1" applyAlignment="1">
      <alignment horizontal="left" vertical="center" wrapText="1"/>
    </xf>
    <xf numFmtId="0" fontId="33" fillId="2" borderId="17" xfId="6" applyFont="1" applyFill="1" applyBorder="1" applyAlignment="1">
      <alignment horizontal="left" vertical="center" wrapText="1"/>
    </xf>
    <xf numFmtId="0" fontId="32" fillId="0" borderId="15" xfId="6" applyFont="1" applyBorder="1" applyAlignment="1">
      <alignment horizontal="left" vertical="center" wrapText="1"/>
    </xf>
    <xf numFmtId="0" fontId="32" fillId="0" borderId="17" xfId="6" applyFont="1" applyBorder="1" applyAlignment="1">
      <alignment horizontal="left" vertical="center" wrapText="1"/>
    </xf>
    <xf numFmtId="0" fontId="35" fillId="0" borderId="15" xfId="6" applyFont="1" applyBorder="1" applyAlignment="1">
      <alignment horizontal="left" vertical="center" wrapText="1"/>
    </xf>
    <xf numFmtId="0" fontId="35" fillId="0" borderId="17" xfId="6" applyFont="1" applyBorder="1" applyAlignment="1">
      <alignment horizontal="left" vertical="center" wrapText="1"/>
    </xf>
    <xf numFmtId="49" fontId="32" fillId="0" borderId="12" xfId="6" applyNumberFormat="1" applyFont="1" applyBorder="1" applyAlignment="1">
      <alignment horizontal="center" vertical="center" wrapText="1"/>
    </xf>
    <xf numFmtId="49" fontId="32" fillId="0" borderId="18" xfId="6" applyNumberFormat="1" applyFont="1" applyBorder="1" applyAlignment="1">
      <alignment horizontal="center" vertical="center" wrapText="1"/>
    </xf>
    <xf numFmtId="49" fontId="32" fillId="0" borderId="14" xfId="6" applyNumberFormat="1" applyFont="1" applyBorder="1" applyAlignment="1">
      <alignment horizontal="center" vertical="center" wrapText="1"/>
    </xf>
    <xf numFmtId="49" fontId="32" fillId="0" borderId="19" xfId="6" applyNumberFormat="1" applyFont="1" applyBorder="1" applyAlignment="1">
      <alignment horizontal="center" vertical="center" wrapText="1"/>
    </xf>
    <xf numFmtId="0" fontId="32" fillId="0" borderId="15" xfId="6" applyFont="1" applyBorder="1" applyAlignment="1">
      <alignment horizontal="center" vertical="center" wrapText="1"/>
    </xf>
    <xf numFmtId="0" fontId="32" fillId="0" borderId="16" xfId="6" applyFont="1" applyBorder="1" applyAlignment="1">
      <alignment horizontal="center" vertical="center" wrapText="1"/>
    </xf>
    <xf numFmtId="0" fontId="32" fillId="0" borderId="17" xfId="6" applyFont="1" applyBorder="1" applyAlignment="1">
      <alignment horizontal="center" vertical="center" wrapText="1"/>
    </xf>
    <xf numFmtId="0" fontId="32" fillId="0" borderId="9" xfId="6" applyFont="1" applyBorder="1" applyAlignment="1">
      <alignment horizontal="center" vertical="center" wrapText="1"/>
    </xf>
    <xf numFmtId="0" fontId="32" fillId="0" borderId="13" xfId="6" applyFont="1" applyBorder="1" applyAlignment="1">
      <alignment horizontal="center" vertical="center" wrapText="1"/>
    </xf>
    <xf numFmtId="0" fontId="32" fillId="0" borderId="15" xfId="7" applyFont="1" applyBorder="1" applyAlignment="1">
      <alignment horizontal="center" wrapText="1"/>
    </xf>
    <xf numFmtId="0" fontId="32" fillId="0" borderId="17" xfId="7" applyFont="1" applyBorder="1" applyAlignment="1">
      <alignment horizontal="center" wrapText="1"/>
    </xf>
    <xf numFmtId="0" fontId="3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5" fillId="0" borderId="0" xfId="5" applyFont="1" applyAlignment="1">
      <alignment horizontal="center" wrapText="1"/>
    </xf>
    <xf numFmtId="0" fontId="15" fillId="0" borderId="7" xfId="5" applyFont="1" applyBorder="1" applyAlignment="1">
      <alignment horizontal="left" wrapText="1"/>
    </xf>
    <xf numFmtId="0" fontId="13" fillId="0" borderId="8" xfId="5" applyFont="1" applyBorder="1" applyAlignment="1">
      <alignment horizontal="center"/>
    </xf>
    <xf numFmtId="0" fontId="15" fillId="0" borderId="0" xfId="5" applyFont="1" applyAlignment="1">
      <alignment horizontal="center"/>
    </xf>
    <xf numFmtId="0" fontId="19" fillId="0" borderId="0" xfId="5" applyFont="1" applyAlignment="1">
      <alignment horizontal="center"/>
    </xf>
    <xf numFmtId="0" fontId="13" fillId="0" borderId="8" xfId="5" applyFont="1" applyBorder="1" applyAlignment="1">
      <alignment horizontal="center" vertical="top"/>
    </xf>
    <xf numFmtId="0" fontId="15" fillId="0" borderId="0" xfId="5" applyFont="1" applyAlignment="1">
      <alignment horizontal="left"/>
    </xf>
    <xf numFmtId="49" fontId="17" fillId="0" borderId="9" xfId="5" applyNumberFormat="1" applyFont="1" applyBorder="1" applyAlignment="1">
      <alignment horizontal="center" vertical="center" wrapText="1"/>
    </xf>
    <xf numFmtId="49" fontId="17" fillId="0" borderId="11" xfId="5" applyNumberFormat="1" applyFont="1" applyBorder="1" applyAlignment="1">
      <alignment horizontal="center" vertical="center" wrapText="1"/>
    </xf>
    <xf numFmtId="49" fontId="17" fillId="0" borderId="13" xfId="5" applyNumberFormat="1" applyFont="1" applyBorder="1" applyAlignment="1">
      <alignment horizontal="center" vertical="center" wrapText="1"/>
    </xf>
    <xf numFmtId="0" fontId="17" fillId="0" borderId="9" xfId="5" applyFont="1" applyBorder="1" applyAlignment="1">
      <alignment horizontal="center" vertical="center" wrapText="1"/>
    </xf>
    <xf numFmtId="0" fontId="17" fillId="0" borderId="11" xfId="5" applyFont="1" applyBorder="1" applyAlignment="1">
      <alignment horizontal="center" vertical="center" wrapText="1"/>
    </xf>
    <xf numFmtId="0" fontId="17" fillId="0" borderId="13" xfId="5" applyFont="1" applyBorder="1" applyAlignment="1">
      <alignment horizontal="center" vertical="center" wrapText="1"/>
    </xf>
    <xf numFmtId="0" fontId="17" fillId="0" borderId="10" xfId="5" applyFont="1" applyBorder="1" applyAlignment="1">
      <alignment horizontal="center" vertical="center" wrapText="1"/>
    </xf>
    <xf numFmtId="0" fontId="20" fillId="0" borderId="15" xfId="5" applyFont="1" applyBorder="1" applyAlignment="1">
      <alignment horizontal="left" vertical="center" wrapText="1"/>
    </xf>
    <xf numFmtId="0" fontId="20" fillId="0" borderId="16" xfId="5" applyFont="1" applyBorder="1" applyAlignment="1">
      <alignment horizontal="left" vertical="center" wrapText="1"/>
    </xf>
    <xf numFmtId="0" fontId="20" fillId="0" borderId="17" xfId="5" applyFont="1" applyBorder="1" applyAlignment="1">
      <alignment horizontal="left" vertical="center" wrapText="1"/>
    </xf>
    <xf numFmtId="0" fontId="17" fillId="0" borderId="12" xfId="5" applyFont="1" applyBorder="1" applyAlignment="1">
      <alignment horizontal="center" vertical="center" wrapText="1"/>
    </xf>
    <xf numFmtId="0" fontId="17" fillId="0" borderId="14" xfId="5" applyFont="1" applyBorder="1" applyAlignment="1">
      <alignment horizontal="center" vertical="center" wrapText="1"/>
    </xf>
    <xf numFmtId="0" fontId="21" fillId="0" borderId="15" xfId="5" applyFont="1" applyBorder="1" applyAlignment="1">
      <alignment horizontal="right" vertical="top" wrapText="1"/>
    </xf>
    <xf numFmtId="0" fontId="21" fillId="0" borderId="17" xfId="5" applyFont="1" applyBorder="1" applyAlignment="1">
      <alignment horizontal="right" vertical="top" wrapText="1"/>
    </xf>
    <xf numFmtId="0" fontId="16" fillId="0" borderId="15" xfId="5" applyFont="1" applyBorder="1" applyAlignment="1">
      <alignment horizontal="right" vertical="top" wrapText="1"/>
    </xf>
    <xf numFmtId="0" fontId="16" fillId="0" borderId="17" xfId="5" applyFont="1" applyBorder="1" applyAlignment="1">
      <alignment horizontal="right" vertical="top" wrapText="1"/>
    </xf>
    <xf numFmtId="0" fontId="22" fillId="0" borderId="7" xfId="5" applyFont="1" applyBorder="1" applyAlignment="1">
      <alignment horizontal="left" wrapText="1"/>
    </xf>
    <xf numFmtId="0" fontId="22" fillId="0" borderId="0" xfId="5" applyFont="1" applyAlignment="1">
      <alignment horizontal="center"/>
    </xf>
    <xf numFmtId="0" fontId="26" fillId="0" borderId="0" xfId="5" applyFont="1" applyAlignment="1">
      <alignment horizontal="center"/>
    </xf>
    <xf numFmtId="0" fontId="22" fillId="0" borderId="0" xfId="5" applyFont="1" applyAlignment="1">
      <alignment horizontal="left"/>
    </xf>
    <xf numFmtId="49" fontId="24" fillId="0" borderId="9" xfId="5" applyNumberFormat="1" applyFont="1" applyBorder="1" applyAlignment="1">
      <alignment horizontal="center" vertical="center" wrapText="1"/>
    </xf>
    <xf numFmtId="49" fontId="24" fillId="0" borderId="11" xfId="5" applyNumberFormat="1" applyFont="1" applyBorder="1" applyAlignment="1">
      <alignment horizontal="center" vertical="center" wrapText="1"/>
    </xf>
    <xf numFmtId="49" fontId="24" fillId="0" borderId="13" xfId="5" applyNumberFormat="1" applyFont="1" applyBorder="1" applyAlignment="1">
      <alignment horizontal="center" vertical="center" wrapText="1"/>
    </xf>
    <xf numFmtId="0" fontId="24" fillId="0" borderId="9" xfId="5" applyFont="1" applyBorder="1" applyAlignment="1">
      <alignment horizontal="center" vertical="center" wrapText="1"/>
    </xf>
    <xf numFmtId="0" fontId="24" fillId="0" borderId="11" xfId="5" applyFont="1" applyBorder="1" applyAlignment="1">
      <alignment horizontal="center" vertical="center" wrapText="1"/>
    </xf>
    <xf numFmtId="0" fontId="24" fillId="0" borderId="13" xfId="5" applyFont="1" applyBorder="1" applyAlignment="1">
      <alignment horizontal="center" vertical="center" wrapText="1"/>
    </xf>
    <xf numFmtId="0" fontId="24" fillId="0" borderId="10" xfId="5" applyFont="1" applyBorder="1" applyAlignment="1">
      <alignment horizontal="center" vertical="center" wrapText="1"/>
    </xf>
    <xf numFmtId="0" fontId="27" fillId="0" borderId="15" xfId="5" applyFont="1" applyBorder="1" applyAlignment="1">
      <alignment horizontal="left" vertical="center" wrapText="1"/>
    </xf>
    <xf numFmtId="0" fontId="27" fillId="0" borderId="16" xfId="5" applyFont="1" applyBorder="1" applyAlignment="1">
      <alignment horizontal="left" vertical="center" wrapText="1"/>
    </xf>
    <xf numFmtId="0" fontId="27" fillId="0" borderId="17" xfId="5" applyFont="1" applyBorder="1" applyAlignment="1">
      <alignment horizontal="left" vertical="center" wrapText="1"/>
    </xf>
    <xf numFmtId="0" fontId="24" fillId="0" borderId="12" xfId="5" applyFont="1" applyBorder="1" applyAlignment="1">
      <alignment horizontal="center" vertical="center" wrapText="1"/>
    </xf>
    <xf numFmtId="0" fontId="24" fillId="0" borderId="14" xfId="5" applyFont="1" applyBorder="1" applyAlignment="1">
      <alignment horizontal="center" vertical="center" wrapText="1"/>
    </xf>
    <xf numFmtId="0" fontId="28" fillId="0" borderId="15" xfId="5" applyFont="1" applyBorder="1" applyAlignment="1">
      <alignment horizontal="right" vertical="top" wrapText="1"/>
    </xf>
    <xf numFmtId="0" fontId="28" fillId="0" borderId="17" xfId="5" applyFont="1" applyBorder="1" applyAlignment="1">
      <alignment horizontal="right" vertical="top" wrapText="1"/>
    </xf>
    <xf numFmtId="0" fontId="23" fillId="0" borderId="15" xfId="5" applyFont="1" applyBorder="1" applyAlignment="1">
      <alignment horizontal="right" vertical="top" wrapText="1"/>
    </xf>
    <xf numFmtId="0" fontId="23" fillId="0" borderId="17" xfId="5" applyFont="1" applyBorder="1" applyAlignment="1">
      <alignment horizontal="right" vertical="top" wrapText="1"/>
    </xf>
    <xf numFmtId="0" fontId="6" fillId="0" borderId="0" xfId="1" applyFont="1" applyAlignment="1">
      <alignment horizontal="center" vertical="center" wrapText="1"/>
    </xf>
  </cellXfs>
  <cellStyles count="8">
    <cellStyle name="Normal" xfId="1" xr:uid="{40962D75-3AF4-422B-A750-6B35F05D4267}"/>
    <cellStyle name="Обычный" xfId="0" builtinId="0"/>
    <cellStyle name="Обычный 2" xfId="2" xr:uid="{61B26D69-3E3C-4CA6-8217-2EFB5F911727}"/>
    <cellStyle name="Обычный 2 2 2 2" xfId="6" xr:uid="{C2E4339D-D65B-4975-A822-5489D7FC304C}"/>
    <cellStyle name="Обычный 3" xfId="5" xr:uid="{C74D39FB-304C-41EB-A993-084B0DD591F1}"/>
    <cellStyle name="Обычный 7" xfId="3" xr:uid="{CA11151B-121B-4E2F-94C5-9E809FFB2752}"/>
    <cellStyle name="СводРасч" xfId="7" xr:uid="{EE925338-DAE7-4281-81D7-B7D072D273F7}"/>
    <cellStyle name="Финансовый 2" xfId="4" xr:uid="{B5764516-9309-4732-B159-8668C94AD5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B3A3B-05E0-42BF-8F0E-3F10D0EDF604}">
  <dimension ref="A1:M54"/>
  <sheetViews>
    <sheetView tabSelected="1"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65" style="2" customWidth="1"/>
    <col min="4" max="4" width="17" style="2" bestFit="1" customWidth="1"/>
    <col min="5" max="5" width="16.140625" style="2" customWidth="1"/>
    <col min="6" max="6" width="15.85546875" style="2" customWidth="1"/>
    <col min="7" max="7" width="31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39" t="s">
        <v>76</v>
      </c>
      <c r="F1" s="132" t="s">
        <v>77</v>
      </c>
      <c r="G1" s="133"/>
      <c r="H1" s="136" t="s">
        <v>78</v>
      </c>
      <c r="I1" s="137"/>
      <c r="J1" s="137"/>
      <c r="K1" s="138"/>
      <c r="L1" s="139" t="s">
        <v>66</v>
      </c>
      <c r="M1" s="139" t="s">
        <v>79</v>
      </c>
    </row>
    <row r="2" spans="1:13" ht="45" x14ac:dyDescent="0.2">
      <c r="A2" s="3"/>
      <c r="B2" s="3" t="s">
        <v>0</v>
      </c>
      <c r="C2" s="4" t="s">
        <v>1</v>
      </c>
      <c r="E2" s="140"/>
      <c r="F2" s="134"/>
      <c r="G2" s="135"/>
      <c r="H2" s="105" t="s">
        <v>80</v>
      </c>
      <c r="I2" s="105" t="s">
        <v>81</v>
      </c>
      <c r="J2" s="105" t="s">
        <v>82</v>
      </c>
      <c r="K2" s="105" t="s">
        <v>83</v>
      </c>
      <c r="L2" s="140"/>
      <c r="M2" s="140"/>
    </row>
    <row r="3" spans="1:13" ht="15" x14ac:dyDescent="0.25">
      <c r="A3" s="5"/>
      <c r="B3" s="5"/>
      <c r="C3" s="5"/>
      <c r="E3" s="106">
        <v>1</v>
      </c>
      <c r="F3" s="141">
        <v>2</v>
      </c>
      <c r="G3" s="142"/>
      <c r="H3" s="106">
        <v>3</v>
      </c>
      <c r="I3" s="106">
        <v>4</v>
      </c>
      <c r="J3" s="106">
        <v>5</v>
      </c>
      <c r="K3" s="106">
        <v>6</v>
      </c>
      <c r="L3" s="106">
        <v>7</v>
      </c>
      <c r="M3" s="106">
        <v>8</v>
      </c>
    </row>
    <row r="4" spans="1:13" ht="15" x14ac:dyDescent="0.2">
      <c r="A4" s="3"/>
      <c r="B4" s="3"/>
      <c r="C4" s="3"/>
      <c r="E4" s="107" t="s">
        <v>84</v>
      </c>
      <c r="F4" s="125" t="s">
        <v>85</v>
      </c>
      <c r="G4" s="127"/>
      <c r="H4" s="108"/>
      <c r="I4" s="108"/>
      <c r="J4" s="108"/>
      <c r="K4" s="108"/>
      <c r="L4" s="108"/>
      <c r="M4" s="108"/>
    </row>
    <row r="5" spans="1:13" ht="15" x14ac:dyDescent="0.2">
      <c r="A5" s="3"/>
      <c r="B5" s="3"/>
      <c r="C5" s="3"/>
      <c r="E5" s="109" t="s">
        <v>86</v>
      </c>
      <c r="F5" s="128" t="s">
        <v>87</v>
      </c>
      <c r="G5" s="129"/>
      <c r="H5" s="110">
        <v>74.796850000000006</v>
      </c>
      <c r="I5" s="111">
        <v>24682.726159999998</v>
      </c>
      <c r="J5" s="111">
        <v>4053.2479999999996</v>
      </c>
      <c r="K5" s="110">
        <v>112.52632</v>
      </c>
      <c r="L5" s="110">
        <f>SUM(H5:K5)</f>
        <v>28923.297329999998</v>
      </c>
      <c r="M5" s="112" t="s">
        <v>88</v>
      </c>
    </row>
    <row r="6" spans="1:13" ht="25.5" x14ac:dyDescent="0.2">
      <c r="A6" s="3"/>
      <c r="B6" s="6" t="s">
        <v>2</v>
      </c>
      <c r="C6" s="7">
        <f>C26</f>
        <v>42682.826675768178</v>
      </c>
      <c r="E6" s="109" t="s">
        <v>89</v>
      </c>
      <c r="F6" s="128" t="s">
        <v>90</v>
      </c>
      <c r="G6" s="129"/>
      <c r="H6" s="111">
        <f>H5*1.2</f>
        <v>89.756219999999999</v>
      </c>
      <c r="I6" s="111">
        <f t="shared" ref="I6:K6" si="0">I5*1.2</f>
        <v>29619.271391999995</v>
      </c>
      <c r="J6" s="111">
        <f t="shared" si="0"/>
        <v>4863.8975999999993</v>
      </c>
      <c r="K6" s="111">
        <f t="shared" si="0"/>
        <v>135.03158399999998</v>
      </c>
      <c r="L6" s="111">
        <f>SUM(H6:K6)</f>
        <v>34707.956795999991</v>
      </c>
      <c r="M6" s="112" t="s">
        <v>88</v>
      </c>
    </row>
    <row r="7" spans="1:13" ht="15" x14ac:dyDescent="0.2">
      <c r="A7" s="3"/>
      <c r="B7" s="3"/>
      <c r="C7" s="3"/>
      <c r="E7" s="107" t="s">
        <v>110</v>
      </c>
      <c r="F7" s="125" t="s">
        <v>91</v>
      </c>
      <c r="G7" s="126"/>
      <c r="H7" s="126"/>
      <c r="I7" s="127"/>
      <c r="J7" s="108"/>
      <c r="K7" s="108"/>
      <c r="L7" s="108"/>
      <c r="M7" s="113"/>
    </row>
    <row r="8" spans="1:13" ht="18.75" x14ac:dyDescent="0.2">
      <c r="A8" s="5"/>
      <c r="B8" s="5"/>
      <c r="C8" s="5"/>
      <c r="E8" s="109" t="s">
        <v>111</v>
      </c>
      <c r="F8" s="128" t="s">
        <v>92</v>
      </c>
      <c r="G8" s="129"/>
      <c r="H8" s="111">
        <v>0</v>
      </c>
      <c r="I8" s="111">
        <v>4410.8381099999997</v>
      </c>
      <c r="J8" s="111">
        <v>0</v>
      </c>
      <c r="K8" s="111">
        <v>0</v>
      </c>
      <c r="L8" s="115">
        <f>SUM(H8:K8)</f>
        <v>4410.8381099999997</v>
      </c>
      <c r="M8" s="112" t="s">
        <v>88</v>
      </c>
    </row>
    <row r="9" spans="1:13" ht="18.75" x14ac:dyDescent="0.2">
      <c r="A9" s="3"/>
      <c r="B9" s="3"/>
      <c r="C9" s="3"/>
      <c r="E9" s="109" t="s">
        <v>112</v>
      </c>
      <c r="F9" s="128" t="s">
        <v>93</v>
      </c>
      <c r="G9" s="129"/>
      <c r="H9" s="111">
        <v>48.016849999999998</v>
      </c>
      <c r="I9" s="111">
        <v>997.50863000000004</v>
      </c>
      <c r="J9" s="111">
        <v>1203.115</v>
      </c>
      <c r="K9" s="111">
        <v>40.525320000000001</v>
      </c>
      <c r="L9" s="115">
        <f>SUM(H9:K9)</f>
        <v>2289.1658000000002</v>
      </c>
      <c r="M9" s="112" t="s">
        <v>88</v>
      </c>
    </row>
    <row r="10" spans="1:13" ht="18.75" x14ac:dyDescent="0.2">
      <c r="A10" s="3"/>
      <c r="B10" s="8" t="s">
        <v>3</v>
      </c>
      <c r="C10" s="3"/>
      <c r="E10" s="109" t="s">
        <v>113</v>
      </c>
      <c r="F10" s="128" t="s">
        <v>94</v>
      </c>
      <c r="G10" s="129"/>
      <c r="H10" s="111"/>
      <c r="I10" s="111"/>
      <c r="J10" s="111"/>
      <c r="K10" s="111"/>
      <c r="L10" s="114">
        <f t="shared" ref="L10:L12" si="1">SUM(H10:K10)</f>
        <v>0</v>
      </c>
      <c r="M10" s="112" t="s">
        <v>88</v>
      </c>
    </row>
    <row r="11" spans="1:13" ht="18.75" x14ac:dyDescent="0.2">
      <c r="A11" s="3"/>
      <c r="B11" s="3"/>
      <c r="C11" s="3"/>
      <c r="E11" s="109" t="s">
        <v>114</v>
      </c>
      <c r="F11" s="128" t="s">
        <v>95</v>
      </c>
      <c r="G11" s="129"/>
      <c r="H11" s="111">
        <v>26.78</v>
      </c>
      <c r="I11" s="111">
        <v>6040.0178999999998</v>
      </c>
      <c r="J11" s="111">
        <v>2850.1329999999998</v>
      </c>
      <c r="K11" s="111">
        <v>72.001000000000005</v>
      </c>
      <c r="L11" s="115">
        <f t="shared" si="1"/>
        <v>8988.9318999999996</v>
      </c>
      <c r="M11" s="112" t="s">
        <v>88</v>
      </c>
    </row>
    <row r="12" spans="1:13" ht="18.75" x14ac:dyDescent="0.2">
      <c r="A12" s="9"/>
      <c r="B12" s="143" t="s">
        <v>4</v>
      </c>
      <c r="C12" s="143"/>
      <c r="E12" s="109" t="s">
        <v>115</v>
      </c>
      <c r="F12" s="128" t="s">
        <v>96</v>
      </c>
      <c r="G12" s="129"/>
      <c r="H12" s="111">
        <v>0</v>
      </c>
      <c r="I12" s="111">
        <v>13234.36152</v>
      </c>
      <c r="J12" s="111">
        <v>0</v>
      </c>
      <c r="K12" s="111">
        <v>0</v>
      </c>
      <c r="L12" s="115">
        <f t="shared" si="1"/>
        <v>13234.36152</v>
      </c>
      <c r="M12" s="112" t="s">
        <v>88</v>
      </c>
    </row>
    <row r="13" spans="1:13" ht="15" x14ac:dyDescent="0.2">
      <c r="A13" s="3"/>
      <c r="B13" s="3"/>
      <c r="C13" s="3"/>
      <c r="E13" s="109"/>
      <c r="F13" s="130" t="s">
        <v>97</v>
      </c>
      <c r="G13" s="131"/>
      <c r="H13" s="116">
        <f>SUM(H8:H12)</f>
        <v>74.796850000000006</v>
      </c>
      <c r="I13" s="116">
        <f>SUM(I8:I12)</f>
        <v>24682.726159999998</v>
      </c>
      <c r="J13" s="116">
        <f>SUM(J8:J12)</f>
        <v>4053.2479999999996</v>
      </c>
      <c r="K13" s="116">
        <f>SUM(K8:K12)</f>
        <v>112.52632</v>
      </c>
      <c r="L13" s="116">
        <f>SUM(L8:L12)</f>
        <v>28923.297330000001</v>
      </c>
      <c r="M13" s="112" t="s">
        <v>88</v>
      </c>
    </row>
    <row r="14" spans="1:13" ht="49.5" customHeight="1" x14ac:dyDescent="0.2">
      <c r="A14" s="3"/>
      <c r="B14" s="189" t="s">
        <v>126</v>
      </c>
      <c r="C14" s="189"/>
      <c r="E14" s="107" t="s">
        <v>116</v>
      </c>
      <c r="F14" s="125" t="s">
        <v>98</v>
      </c>
      <c r="G14" s="126"/>
      <c r="H14" s="126"/>
      <c r="I14" s="126"/>
      <c r="J14" s="127"/>
      <c r="K14" s="108"/>
      <c r="L14" s="108"/>
      <c r="M14" s="113"/>
    </row>
    <row r="15" spans="1:13" ht="15" x14ac:dyDescent="0.2">
      <c r="A15" s="5"/>
      <c r="B15" s="144" t="s">
        <v>5</v>
      </c>
      <c r="C15" s="144"/>
      <c r="E15" s="109" t="s">
        <v>117</v>
      </c>
      <c r="F15" s="123" t="s">
        <v>92</v>
      </c>
      <c r="G15" s="123"/>
      <c r="H15" s="111">
        <f>H8*$M$15/100</f>
        <v>0</v>
      </c>
      <c r="I15" s="111">
        <f t="shared" ref="I15:L15" si="2">I8*$M$15/100</f>
        <v>4754.8834825799995</v>
      </c>
      <c r="J15" s="111">
        <f t="shared" si="2"/>
        <v>0</v>
      </c>
      <c r="K15" s="111">
        <f t="shared" si="2"/>
        <v>0</v>
      </c>
      <c r="L15" s="111">
        <f t="shared" si="2"/>
        <v>4754.8834825799995</v>
      </c>
      <c r="M15" s="117">
        <v>107.8</v>
      </c>
    </row>
    <row r="16" spans="1:13" ht="15" x14ac:dyDescent="0.2">
      <c r="A16" s="3"/>
      <c r="B16" s="3"/>
      <c r="C16" s="3"/>
      <c r="E16" s="109" t="s">
        <v>118</v>
      </c>
      <c r="F16" s="123" t="s">
        <v>93</v>
      </c>
      <c r="G16" s="123"/>
      <c r="H16" s="111">
        <f>H9*$M$15/100*$M$16/100</f>
        <v>54.50555900789999</v>
      </c>
      <c r="I16" s="111">
        <f t="shared" ref="I16:L16" si="3">I9*$M$15/100*$M$16/100</f>
        <v>1132.3059612064201</v>
      </c>
      <c r="J16" s="111">
        <f t="shared" si="3"/>
        <v>1365.6967424100001</v>
      </c>
      <c r="K16" s="111">
        <f t="shared" si="3"/>
        <v>46.001668592879994</v>
      </c>
      <c r="L16" s="111">
        <f t="shared" si="3"/>
        <v>2598.5099312172001</v>
      </c>
      <c r="M16" s="117">
        <v>105.3</v>
      </c>
    </row>
    <row r="17" spans="1:13" ht="15" x14ac:dyDescent="0.2">
      <c r="A17" s="3"/>
      <c r="B17" s="3"/>
      <c r="C17" s="3"/>
      <c r="E17" s="109" t="s">
        <v>119</v>
      </c>
      <c r="F17" s="123" t="s">
        <v>94</v>
      </c>
      <c r="G17" s="123"/>
      <c r="H17" s="111">
        <f>H10*$M$15/100*$M$16/100*$M$17/100</f>
        <v>0</v>
      </c>
      <c r="I17" s="111">
        <f t="shared" ref="I17:L17" si="4">I10*$M$15/100*$M$16/100*$M$17/100</f>
        <v>0</v>
      </c>
      <c r="J17" s="111">
        <f t="shared" si="4"/>
        <v>0</v>
      </c>
      <c r="K17" s="111">
        <f t="shared" si="4"/>
        <v>0</v>
      </c>
      <c r="L17" s="111">
        <f t="shared" si="4"/>
        <v>0</v>
      </c>
      <c r="M17" s="117">
        <v>104.4</v>
      </c>
    </row>
    <row r="18" spans="1:13" ht="28.5" x14ac:dyDescent="0.2">
      <c r="A18" s="10" t="s">
        <v>6</v>
      </c>
      <c r="B18" s="11" t="s">
        <v>7</v>
      </c>
      <c r="C18" s="12" t="s">
        <v>8</v>
      </c>
      <c r="E18" s="109" t="s">
        <v>120</v>
      </c>
      <c r="F18" s="123" t="s">
        <v>95</v>
      </c>
      <c r="G18" s="123"/>
      <c r="H18" s="111">
        <f>H11*$M$15/100*$M$16/100*$M$17/100*$M$18/100</f>
        <v>33.13284295793472</v>
      </c>
      <c r="I18" s="111">
        <f t="shared" ref="I18:L18" si="5">I11*$M$15/100*$M$16/100*$M$17/100*$M$18/100</f>
        <v>7472.8515513000239</v>
      </c>
      <c r="J18" s="111">
        <f t="shared" si="5"/>
        <v>3526.2512732721189</v>
      </c>
      <c r="K18" s="111">
        <f t="shared" si="5"/>
        <v>89.081322845939425</v>
      </c>
      <c r="L18" s="111">
        <f t="shared" si="5"/>
        <v>11121.316990376021</v>
      </c>
      <c r="M18" s="117">
        <v>104.4</v>
      </c>
    </row>
    <row r="19" spans="1:13" ht="15" x14ac:dyDescent="0.2">
      <c r="A19" s="10">
        <v>1</v>
      </c>
      <c r="B19" s="11">
        <v>2</v>
      </c>
      <c r="C19" s="13">
        <v>3</v>
      </c>
      <c r="E19" s="109" t="s">
        <v>121</v>
      </c>
      <c r="F19" s="123" t="s">
        <v>96</v>
      </c>
      <c r="G19" s="123"/>
      <c r="H19" s="111">
        <f>H12*$M$15/100*$M$16/100*$M$17/100*$M$18/100*$M$19/100</f>
        <v>0</v>
      </c>
      <c r="I19" s="111">
        <f t="shared" ref="I19:L19" si="6">I12*$M$15/100*$M$16/100*$M$17/100*$M$18/100*$M$19/100</f>
        <v>17094.311831735802</v>
      </c>
      <c r="J19" s="111">
        <f t="shared" si="6"/>
        <v>0</v>
      </c>
      <c r="K19" s="111">
        <f t="shared" si="6"/>
        <v>0</v>
      </c>
      <c r="L19" s="111">
        <f t="shared" si="6"/>
        <v>17094.311831735802</v>
      </c>
      <c r="M19" s="117">
        <v>104.4</v>
      </c>
    </row>
    <row r="20" spans="1:13" ht="15" x14ac:dyDescent="0.2">
      <c r="A20" s="14">
        <v>1</v>
      </c>
      <c r="B20" s="15" t="s">
        <v>9</v>
      </c>
      <c r="C20" s="16">
        <v>28923.297330000001</v>
      </c>
      <c r="E20" s="118"/>
      <c r="F20" s="124" t="s">
        <v>97</v>
      </c>
      <c r="G20" s="124"/>
      <c r="H20" s="116">
        <f>SUM(H15:H19)</f>
        <v>87.638401965834703</v>
      </c>
      <c r="I20" s="116">
        <f t="shared" ref="I20:K20" si="7">SUM(I15:I19)</f>
        <v>30454.352826822244</v>
      </c>
      <c r="J20" s="116">
        <f t="shared" si="7"/>
        <v>4891.9480156821191</v>
      </c>
      <c r="K20" s="116">
        <f t="shared" si="7"/>
        <v>135.08299143881942</v>
      </c>
      <c r="L20" s="116">
        <f>SUM(L15:L19)</f>
        <v>35569.022235909026</v>
      </c>
      <c r="M20" s="119"/>
    </row>
    <row r="21" spans="1:13" ht="15" x14ac:dyDescent="0.2">
      <c r="A21" s="14">
        <v>1.1000000000000001</v>
      </c>
      <c r="B21" s="15" t="s">
        <v>10</v>
      </c>
      <c r="C21" s="16">
        <v>24682.726159999998</v>
      </c>
      <c r="E21" s="107" t="s">
        <v>104</v>
      </c>
      <c r="F21" s="125" t="s">
        <v>101</v>
      </c>
      <c r="G21" s="126"/>
      <c r="H21" s="126"/>
      <c r="I21" s="126"/>
      <c r="J21" s="127"/>
      <c r="K21" s="111"/>
      <c r="L21" s="111"/>
      <c r="M21" s="119"/>
    </row>
    <row r="22" spans="1:13" ht="15" x14ac:dyDescent="0.2">
      <c r="A22" s="14">
        <v>1.2</v>
      </c>
      <c r="B22" s="15" t="s">
        <v>11</v>
      </c>
      <c r="C22" s="16">
        <v>4053.2479999999996</v>
      </c>
      <c r="E22" s="109" t="s">
        <v>105</v>
      </c>
      <c r="F22" s="123" t="s">
        <v>92</v>
      </c>
      <c r="G22" s="123"/>
      <c r="H22" s="111">
        <f>H8*$M$22/100*1.2</f>
        <v>0</v>
      </c>
      <c r="I22" s="111">
        <f t="shared" ref="I22:K22" si="8">I8*$M$22/100*1.2</f>
        <v>5705.8601790959992</v>
      </c>
      <c r="J22" s="111">
        <f t="shared" si="8"/>
        <v>0</v>
      </c>
      <c r="K22" s="111">
        <f t="shared" si="8"/>
        <v>0</v>
      </c>
      <c r="L22" s="111">
        <f>SUM(H22:K22)</f>
        <v>5705.8601790959992</v>
      </c>
      <c r="M22" s="117">
        <v>107.8</v>
      </c>
    </row>
    <row r="23" spans="1:13" ht="15" x14ac:dyDescent="0.2">
      <c r="A23" s="14">
        <v>1.3</v>
      </c>
      <c r="B23" s="15" t="s">
        <v>12</v>
      </c>
      <c r="C23" s="16">
        <v>187.32317</v>
      </c>
      <c r="E23" s="109" t="s">
        <v>106</v>
      </c>
      <c r="F23" s="123" t="s">
        <v>93</v>
      </c>
      <c r="G23" s="123"/>
      <c r="H23" s="111">
        <f>H9*$M$22/100*$M$23/100*1.2</f>
        <v>65.406670809479991</v>
      </c>
      <c r="I23" s="111">
        <f t="shared" ref="I23:K23" si="9">I9*$M$22/100*$M$23/100*1.2</f>
        <v>1358.767153447704</v>
      </c>
      <c r="J23" s="111">
        <f t="shared" si="9"/>
        <v>1638.8360908920001</v>
      </c>
      <c r="K23" s="111">
        <f t="shared" si="9"/>
        <v>55.202002311455992</v>
      </c>
      <c r="L23" s="111">
        <f t="shared" ref="L23:L26" si="10">SUM(H23:K23)</f>
        <v>3118.2119174606401</v>
      </c>
      <c r="M23" s="117">
        <v>105.3</v>
      </c>
    </row>
    <row r="24" spans="1:13" ht="15" x14ac:dyDescent="0.2">
      <c r="A24" s="14">
        <v>2</v>
      </c>
      <c r="B24" s="15" t="s">
        <v>13</v>
      </c>
      <c r="C24" s="16">
        <v>34707.956789999997</v>
      </c>
      <c r="E24" s="109" t="s">
        <v>107</v>
      </c>
      <c r="F24" s="123" t="s">
        <v>94</v>
      </c>
      <c r="G24" s="123"/>
      <c r="H24" s="111">
        <f>H10*$M$22/100*$M$23/100*$M$24/100*1.2</f>
        <v>0</v>
      </c>
      <c r="I24" s="111">
        <f t="shared" ref="I24:K24" si="11">I10*$M$22/100*$M$23/100*$M$24/100*1.2</f>
        <v>0</v>
      </c>
      <c r="J24" s="111">
        <f t="shared" si="11"/>
        <v>0</v>
      </c>
      <c r="K24" s="111">
        <f t="shared" si="11"/>
        <v>0</v>
      </c>
      <c r="L24" s="111">
        <f t="shared" si="10"/>
        <v>0</v>
      </c>
      <c r="M24" s="117">
        <v>104.4</v>
      </c>
    </row>
    <row r="25" spans="1:13" ht="15" x14ac:dyDescent="0.2">
      <c r="A25" s="14">
        <v>2.1</v>
      </c>
      <c r="B25" s="15" t="s">
        <v>14</v>
      </c>
      <c r="C25" s="16">
        <v>5784.6594599999999</v>
      </c>
      <c r="E25" s="109" t="s">
        <v>108</v>
      </c>
      <c r="F25" s="123" t="s">
        <v>95</v>
      </c>
      <c r="G25" s="123"/>
      <c r="H25" s="111">
        <f>H11*$M$22/100*$M$23/100*$M$24/100*$M$25/100*1.2</f>
        <v>39.759411549521666</v>
      </c>
      <c r="I25" s="111">
        <f t="shared" ref="I25:K25" si="12">I11*$M$22/100*$M$23/100*$M$24/100*$M$25/100*1.2</f>
        <v>8967.4218615600275</v>
      </c>
      <c r="J25" s="111">
        <f t="shared" si="12"/>
        <v>4231.5015279265426</v>
      </c>
      <c r="K25" s="111">
        <f t="shared" si="12"/>
        <v>106.8975874151273</v>
      </c>
      <c r="L25" s="111">
        <f t="shared" si="10"/>
        <v>13345.580388451219</v>
      </c>
      <c r="M25" s="117">
        <v>104.4</v>
      </c>
    </row>
    <row r="26" spans="1:13" ht="24" x14ac:dyDescent="0.2">
      <c r="A26" s="14">
        <v>3</v>
      </c>
      <c r="B26" s="15" t="s">
        <v>15</v>
      </c>
      <c r="C26" s="16">
        <v>42682.826675768178</v>
      </c>
      <c r="D26" s="94">
        <f>C26/1.2</f>
        <v>35569.022229806818</v>
      </c>
      <c r="E26" s="109" t="s">
        <v>109</v>
      </c>
      <c r="F26" s="123" t="s">
        <v>96</v>
      </c>
      <c r="G26" s="123"/>
      <c r="H26" s="111">
        <f>H12*$M$22/100*$M$23/100*$M$24/100*$M$25/100*$M$26/100*1.2</f>
        <v>0</v>
      </c>
      <c r="I26" s="111">
        <f t="shared" ref="I26:K26" si="13">I12*$M$22/100*$M$23/100*$M$24/100*$M$25/100*$M$26/100*1.2</f>
        <v>20513.174198082961</v>
      </c>
      <c r="J26" s="111">
        <f t="shared" si="13"/>
        <v>0</v>
      </c>
      <c r="K26" s="111">
        <f t="shared" si="13"/>
        <v>0</v>
      </c>
      <c r="L26" s="111">
        <f t="shared" si="10"/>
        <v>20513.174198082961</v>
      </c>
      <c r="M26" s="117">
        <v>104.4</v>
      </c>
    </row>
    <row r="27" spans="1:13" ht="15" x14ac:dyDescent="0.2">
      <c r="A27" s="3"/>
      <c r="C27" s="3"/>
      <c r="E27" s="109"/>
      <c r="F27" s="124" t="s">
        <v>97</v>
      </c>
      <c r="G27" s="124"/>
      <c r="H27" s="116">
        <f>SUM(H22:H26)</f>
        <v>105.16608235900165</v>
      </c>
      <c r="I27" s="116">
        <f t="shared" ref="I27:K27" si="14">SUM(I22:I26)</f>
        <v>36545.223392186694</v>
      </c>
      <c r="J27" s="116">
        <f t="shared" si="14"/>
        <v>5870.337618818543</v>
      </c>
      <c r="K27" s="116">
        <f t="shared" si="14"/>
        <v>162.0995897265833</v>
      </c>
      <c r="L27" s="116">
        <f>SUM(L22:L26)</f>
        <v>42682.826683090818</v>
      </c>
      <c r="M27" s="119"/>
    </row>
    <row r="28" spans="1:13" ht="25.5" customHeight="1" x14ac:dyDescent="0.2">
      <c r="A28" s="145" t="s">
        <v>16</v>
      </c>
      <c r="B28" s="145"/>
      <c r="C28" s="145"/>
      <c r="E28" s="120" t="s">
        <v>99</v>
      </c>
      <c r="F28" s="122" t="s">
        <v>102</v>
      </c>
      <c r="G28" s="122"/>
      <c r="H28" s="121">
        <f>H20</f>
        <v>87.638401965834703</v>
      </c>
      <c r="I28" s="121">
        <f t="shared" ref="I28" si="15">I20</f>
        <v>30454.352826822244</v>
      </c>
      <c r="J28" s="121">
        <f>J20</f>
        <v>4891.9480156821191</v>
      </c>
      <c r="K28" s="121">
        <f>K20</f>
        <v>135.08299143881942</v>
      </c>
      <c r="L28" s="121">
        <f>L20</f>
        <v>35569.022235909026</v>
      </c>
      <c r="M28" s="112" t="s">
        <v>88</v>
      </c>
    </row>
    <row r="29" spans="1:13" ht="15" x14ac:dyDescent="0.2">
      <c r="B29" s="102"/>
      <c r="C29" s="103"/>
      <c r="E29" s="120" t="s">
        <v>100</v>
      </c>
      <c r="F29" s="122" t="s">
        <v>103</v>
      </c>
      <c r="G29" s="122"/>
      <c r="H29" s="121">
        <f>H27</f>
        <v>105.16608235900165</v>
      </c>
      <c r="I29" s="121">
        <f t="shared" ref="I29:K29" si="16">I27</f>
        <v>36545.223392186694</v>
      </c>
      <c r="J29" s="121">
        <f t="shared" si="16"/>
        <v>5870.337618818543</v>
      </c>
      <c r="K29" s="121">
        <f t="shared" si="16"/>
        <v>162.0995897265833</v>
      </c>
      <c r="L29" s="121">
        <f>SUM(H29:K29)</f>
        <v>42682.826683090818</v>
      </c>
      <c r="M29" s="112" t="s">
        <v>88</v>
      </c>
    </row>
    <row r="30" spans="1:13" x14ac:dyDescent="0.2">
      <c r="B30" s="102"/>
      <c r="C30" s="104"/>
    </row>
    <row r="31" spans="1:13" ht="15" customHeight="1" x14ac:dyDescent="0.2">
      <c r="B31" s="102"/>
      <c r="C31" s="104"/>
    </row>
    <row r="32" spans="1:13" x14ac:dyDescent="0.2">
      <c r="B32" s="102"/>
      <c r="C32" s="104"/>
    </row>
    <row r="33" spans="2:3" x14ac:dyDescent="0.2">
      <c r="B33" s="102"/>
      <c r="C33" s="104"/>
    </row>
    <row r="35" spans="2:3" ht="15" customHeight="1" x14ac:dyDescent="0.2"/>
    <row r="36" spans="2:3" ht="15" customHeight="1" x14ac:dyDescent="0.2"/>
    <row r="37" spans="2:3" ht="14.25" customHeight="1" x14ac:dyDescent="0.2"/>
    <row r="39" spans="2:3" ht="14.25" customHeight="1" x14ac:dyDescent="0.2"/>
    <row r="41" spans="2:3" ht="14.25" customHeight="1" x14ac:dyDescent="0.2"/>
    <row r="43" spans="2:3" ht="14.25" customHeight="1" x14ac:dyDescent="0.2"/>
    <row r="44" spans="2:3" ht="15" customHeight="1" x14ac:dyDescent="0.2"/>
    <row r="45" spans="2:3" ht="15" customHeight="1" x14ac:dyDescent="0.2"/>
    <row r="46" spans="2:3" ht="15" customHeight="1" x14ac:dyDescent="0.2"/>
    <row r="47" spans="2:3" ht="15" customHeight="1" x14ac:dyDescent="0.2"/>
    <row r="48" spans="2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B12:C12"/>
    <mergeCell ref="B14:C14"/>
    <mergeCell ref="B15:C15"/>
    <mergeCell ref="A28:C28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AD0C-52F8-442A-AFC3-ABB79C2FA980}">
  <sheetPr>
    <pageSetUpPr fitToPage="1"/>
  </sheetPr>
  <dimension ref="A1:W47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29" customWidth="1"/>
    <col min="2" max="2" width="20.140625" style="29" customWidth="1"/>
    <col min="3" max="3" width="32.7109375" style="46" customWidth="1"/>
    <col min="4" max="8" width="14" style="46" customWidth="1"/>
    <col min="9" max="9" width="9.140625" style="46"/>
    <col min="10" max="14" width="88.7109375" style="47" hidden="1" customWidth="1"/>
    <col min="15" max="20" width="108.85546875" style="47" hidden="1" customWidth="1"/>
    <col min="21" max="21" width="129.5703125" style="47" hidden="1" customWidth="1"/>
    <col min="22" max="23" width="52.85546875" style="47" hidden="1" customWidth="1"/>
    <col min="24" max="16384" width="9.140625" style="46"/>
  </cols>
  <sheetData>
    <row r="1" spans="1:20" s="22" customFormat="1" ht="15" x14ac:dyDescent="0.25">
      <c r="H1" s="23" t="s">
        <v>17</v>
      </c>
    </row>
    <row r="2" spans="1:20" s="22" customFormat="1" ht="15" x14ac:dyDescent="0.25">
      <c r="A2" s="24"/>
      <c r="B2" s="24"/>
      <c r="C2" s="25"/>
      <c r="D2" s="25"/>
      <c r="E2" s="25"/>
      <c r="F2" s="25"/>
      <c r="G2" s="25"/>
      <c r="H2" s="23"/>
    </row>
    <row r="3" spans="1:20" s="22" customFormat="1" ht="15" x14ac:dyDescent="0.25">
      <c r="A3" s="24"/>
      <c r="B3" s="24"/>
      <c r="C3" s="25"/>
      <c r="D3" s="25"/>
      <c r="E3" s="25"/>
      <c r="F3" s="25"/>
      <c r="G3" s="25"/>
      <c r="H3" s="23"/>
    </row>
    <row r="4" spans="1:20" s="22" customFormat="1" ht="15" x14ac:dyDescent="0.25">
      <c r="A4" s="24"/>
      <c r="B4" s="24" t="s">
        <v>0</v>
      </c>
      <c r="C4" s="147" t="s">
        <v>18</v>
      </c>
      <c r="D4" s="147"/>
      <c r="E4" s="147"/>
      <c r="F4" s="147"/>
      <c r="G4" s="147"/>
      <c r="H4" s="25"/>
      <c r="J4" s="26" t="s">
        <v>18</v>
      </c>
      <c r="K4" s="26" t="s">
        <v>19</v>
      </c>
      <c r="L4" s="26" t="s">
        <v>19</v>
      </c>
      <c r="M4" s="26" t="s">
        <v>19</v>
      </c>
      <c r="N4" s="26" t="s">
        <v>19</v>
      </c>
    </row>
    <row r="5" spans="1:20" s="22" customFormat="1" ht="10.5" customHeight="1" x14ac:dyDescent="0.25">
      <c r="A5" s="24"/>
      <c r="B5" s="24"/>
      <c r="C5" s="148" t="s">
        <v>20</v>
      </c>
      <c r="D5" s="148"/>
      <c r="E5" s="148"/>
      <c r="F5" s="148"/>
      <c r="G5" s="148"/>
      <c r="H5" s="25"/>
    </row>
    <row r="6" spans="1:20" s="22" customFormat="1" ht="17.25" customHeight="1" x14ac:dyDescent="0.25">
      <c r="A6" s="24"/>
      <c r="B6" s="25" t="s">
        <v>21</v>
      </c>
      <c r="C6" s="27"/>
      <c r="D6" s="27"/>
      <c r="E6" s="27"/>
      <c r="F6" s="27"/>
      <c r="G6" s="27"/>
      <c r="H6" s="25"/>
    </row>
    <row r="7" spans="1:20" s="22" customFormat="1" ht="17.25" customHeight="1" x14ac:dyDescent="0.25">
      <c r="A7" s="24"/>
      <c r="B7" s="24"/>
      <c r="C7" s="27"/>
      <c r="D7" s="27"/>
      <c r="E7" s="27"/>
      <c r="F7" s="27"/>
      <c r="G7" s="27"/>
      <c r="H7" s="25"/>
    </row>
    <row r="8" spans="1:20" s="22" customFormat="1" ht="17.25" customHeight="1" x14ac:dyDescent="0.25">
      <c r="A8" s="24"/>
      <c r="B8" s="28" t="s">
        <v>74</v>
      </c>
      <c r="C8" s="27"/>
      <c r="D8" s="27"/>
      <c r="E8" s="27"/>
      <c r="F8" s="27"/>
      <c r="G8" s="27"/>
      <c r="H8" s="25"/>
    </row>
    <row r="9" spans="1:20" s="22" customFormat="1" ht="17.25" customHeight="1" x14ac:dyDescent="0.25">
      <c r="A9" s="24"/>
      <c r="B9" s="29" t="s">
        <v>64</v>
      </c>
      <c r="D9" s="23"/>
      <c r="E9" s="27"/>
      <c r="F9" s="27"/>
      <c r="G9" s="27"/>
      <c r="H9" s="25"/>
    </row>
    <row r="10" spans="1:20" s="22" customFormat="1" ht="17.25" customHeight="1" x14ac:dyDescent="0.25">
      <c r="A10" s="24"/>
      <c r="B10" s="24"/>
      <c r="C10" s="149"/>
      <c r="D10" s="149"/>
      <c r="E10" s="149"/>
      <c r="F10" s="149"/>
      <c r="G10" s="149"/>
      <c r="H10" s="25"/>
    </row>
    <row r="11" spans="1:20" s="22" customFormat="1" ht="11.25" customHeight="1" x14ac:dyDescent="0.25">
      <c r="A11" s="30"/>
      <c r="B11" s="30"/>
      <c r="C11" s="148" t="s">
        <v>22</v>
      </c>
      <c r="D11" s="148"/>
      <c r="E11" s="148"/>
      <c r="F11" s="148"/>
      <c r="G11" s="148"/>
      <c r="H11" s="31"/>
    </row>
    <row r="12" spans="1:20" s="22" customFormat="1" ht="11.25" customHeight="1" x14ac:dyDescent="0.25">
      <c r="A12" s="30"/>
      <c r="B12" s="30"/>
      <c r="C12" s="27"/>
      <c r="D12" s="27"/>
      <c r="E12" s="27"/>
      <c r="F12" s="27"/>
      <c r="G12" s="27"/>
      <c r="H12" s="31"/>
    </row>
    <row r="13" spans="1:20" s="22" customFormat="1" ht="18" x14ac:dyDescent="0.25">
      <c r="A13" s="30"/>
      <c r="B13" s="150" t="s">
        <v>23</v>
      </c>
      <c r="C13" s="150"/>
      <c r="D13" s="150"/>
      <c r="E13" s="150"/>
      <c r="F13" s="150"/>
      <c r="G13" s="150"/>
      <c r="H13" s="31"/>
    </row>
    <row r="14" spans="1:20" s="22" customFormat="1" ht="11.25" customHeight="1" x14ac:dyDescent="0.25">
      <c r="A14" s="30"/>
      <c r="B14" s="30"/>
      <c r="C14" s="27"/>
      <c r="D14" s="27"/>
      <c r="E14" s="27"/>
      <c r="F14" s="27"/>
      <c r="G14" s="27"/>
      <c r="H14" s="31"/>
    </row>
    <row r="15" spans="1:20" s="22" customFormat="1" ht="23.25" x14ac:dyDescent="0.25">
      <c r="A15" s="32"/>
      <c r="B15" s="146" t="s">
        <v>126</v>
      </c>
      <c r="C15" s="146"/>
      <c r="D15" s="146"/>
      <c r="E15" s="146"/>
      <c r="F15" s="146"/>
      <c r="G15" s="146"/>
      <c r="H15" s="26"/>
      <c r="O15" s="26" t="s">
        <v>24</v>
      </c>
      <c r="P15" s="26" t="s">
        <v>19</v>
      </c>
      <c r="Q15" s="26" t="s">
        <v>19</v>
      </c>
      <c r="R15" s="26" t="s">
        <v>19</v>
      </c>
      <c r="S15" s="26" t="s">
        <v>19</v>
      </c>
      <c r="T15" s="26" t="s">
        <v>19</v>
      </c>
    </row>
    <row r="16" spans="1:20" s="22" customFormat="1" ht="13.5" customHeight="1" x14ac:dyDescent="0.25">
      <c r="A16" s="58"/>
      <c r="B16" s="151" t="s">
        <v>5</v>
      </c>
      <c r="C16" s="151"/>
      <c r="D16" s="151"/>
      <c r="E16" s="151"/>
      <c r="F16" s="151"/>
      <c r="G16" s="151"/>
      <c r="H16" s="59"/>
    </row>
    <row r="17" spans="1:23" s="22" customFormat="1" ht="9.75" customHeight="1" x14ac:dyDescent="0.25">
      <c r="A17" s="24"/>
      <c r="B17" s="24"/>
      <c r="C17" s="25"/>
      <c r="D17" s="60"/>
      <c r="E17" s="60"/>
      <c r="F17" s="60"/>
      <c r="G17" s="61"/>
      <c r="H17" s="61"/>
    </row>
    <row r="18" spans="1:23" s="22" customFormat="1" ht="15" x14ac:dyDescent="0.25">
      <c r="A18" s="33"/>
      <c r="B18" s="152" t="s">
        <v>25</v>
      </c>
      <c r="C18" s="152"/>
      <c r="D18" s="152"/>
      <c r="E18" s="152"/>
      <c r="F18" s="152"/>
      <c r="G18" s="152"/>
      <c r="H18" s="27"/>
    </row>
    <row r="19" spans="1:23" s="22" customFormat="1" ht="9.75" customHeight="1" x14ac:dyDescent="0.25">
      <c r="A19" s="24"/>
      <c r="B19" s="24"/>
      <c r="C19" s="25"/>
      <c r="D19" s="27"/>
      <c r="E19" s="27"/>
      <c r="F19" s="27"/>
      <c r="G19" s="27"/>
      <c r="H19" s="27"/>
    </row>
    <row r="20" spans="1:23" s="22" customFormat="1" ht="16.5" customHeight="1" x14ac:dyDescent="0.25">
      <c r="A20" s="153" t="s">
        <v>6</v>
      </c>
      <c r="B20" s="153" t="s">
        <v>26</v>
      </c>
      <c r="C20" s="156" t="s">
        <v>27</v>
      </c>
      <c r="D20" s="159" t="s">
        <v>65</v>
      </c>
      <c r="E20" s="159"/>
      <c r="F20" s="159"/>
      <c r="G20" s="159"/>
      <c r="H20" s="159" t="s">
        <v>66</v>
      </c>
    </row>
    <row r="21" spans="1:23" s="22" customFormat="1" ht="50.25" customHeight="1" x14ac:dyDescent="0.25">
      <c r="A21" s="154"/>
      <c r="B21" s="154"/>
      <c r="C21" s="157"/>
      <c r="D21" s="156" t="s">
        <v>28</v>
      </c>
      <c r="E21" s="156" t="s">
        <v>29</v>
      </c>
      <c r="F21" s="156" t="s">
        <v>30</v>
      </c>
      <c r="G21" s="163" t="s">
        <v>31</v>
      </c>
      <c r="H21" s="159"/>
    </row>
    <row r="22" spans="1:23" s="22" customFormat="1" ht="3.75" customHeight="1" x14ac:dyDescent="0.25">
      <c r="A22" s="155"/>
      <c r="B22" s="155"/>
      <c r="C22" s="158"/>
      <c r="D22" s="158"/>
      <c r="E22" s="158"/>
      <c r="F22" s="158"/>
      <c r="G22" s="164"/>
      <c r="H22" s="159"/>
    </row>
    <row r="23" spans="1:23" s="22" customFormat="1" ht="15" x14ac:dyDescent="0.25">
      <c r="A23" s="34">
        <v>1</v>
      </c>
      <c r="B23" s="34">
        <v>2</v>
      </c>
      <c r="C23" s="35">
        <v>3</v>
      </c>
      <c r="D23" s="35">
        <v>4</v>
      </c>
      <c r="E23" s="35">
        <v>5</v>
      </c>
      <c r="F23" s="35">
        <v>6</v>
      </c>
      <c r="G23" s="35">
        <v>7</v>
      </c>
      <c r="H23" s="35">
        <v>8</v>
      </c>
    </row>
    <row r="24" spans="1:23" s="22" customFormat="1" ht="15" x14ac:dyDescent="0.25">
      <c r="A24" s="160" t="s">
        <v>32</v>
      </c>
      <c r="B24" s="161"/>
      <c r="C24" s="161"/>
      <c r="D24" s="161"/>
      <c r="E24" s="161"/>
      <c r="F24" s="161"/>
      <c r="G24" s="161"/>
      <c r="H24" s="162"/>
      <c r="U24" s="36" t="s">
        <v>32</v>
      </c>
    </row>
    <row r="25" spans="1:23" s="22" customFormat="1" ht="17.25" customHeight="1" x14ac:dyDescent="0.25">
      <c r="A25" s="34" t="s">
        <v>33</v>
      </c>
      <c r="B25" s="37" t="s">
        <v>34</v>
      </c>
      <c r="C25" s="38" t="s">
        <v>35</v>
      </c>
      <c r="D25" s="95">
        <v>6382.5289599999996</v>
      </c>
      <c r="E25" s="39"/>
      <c r="F25" s="39"/>
      <c r="G25" s="39"/>
      <c r="H25" s="95">
        <v>6382.5289599999996</v>
      </c>
      <c r="U25" s="36"/>
    </row>
    <row r="26" spans="1:23" s="22" customFormat="1" ht="22.5" x14ac:dyDescent="0.25">
      <c r="A26" s="37"/>
      <c r="B26" s="37"/>
      <c r="C26" s="39" t="s">
        <v>36</v>
      </c>
      <c r="D26" s="95">
        <v>4410.8381099999997</v>
      </c>
      <c r="E26" s="39"/>
      <c r="F26" s="39"/>
      <c r="G26" s="39"/>
      <c r="H26" s="95">
        <v>4410.8381099999997</v>
      </c>
      <c r="U26" s="36"/>
    </row>
    <row r="27" spans="1:23" s="22" customFormat="1" ht="23.25" x14ac:dyDescent="0.25">
      <c r="A27" s="41"/>
      <c r="B27" s="165" t="s">
        <v>37</v>
      </c>
      <c r="C27" s="166"/>
      <c r="D27" s="96">
        <v>4410.8381099999997</v>
      </c>
      <c r="E27" s="42"/>
      <c r="F27" s="43"/>
      <c r="G27" s="43"/>
      <c r="H27" s="97">
        <v>4410.8381099999997</v>
      </c>
      <c r="U27" s="36"/>
      <c r="V27" s="44" t="s">
        <v>37</v>
      </c>
    </row>
    <row r="28" spans="1:23" s="22" customFormat="1" ht="15" x14ac:dyDescent="0.25">
      <c r="A28" s="160" t="s">
        <v>38</v>
      </c>
      <c r="B28" s="161"/>
      <c r="C28" s="161"/>
      <c r="D28" s="161"/>
      <c r="E28" s="161"/>
      <c r="F28" s="161"/>
      <c r="G28" s="161"/>
      <c r="H28" s="162"/>
      <c r="U28" s="36" t="s">
        <v>38</v>
      </c>
      <c r="V28" s="44"/>
    </row>
    <row r="29" spans="1:23" s="22" customFormat="1" ht="15" x14ac:dyDescent="0.25">
      <c r="A29" s="41"/>
      <c r="B29" s="167" t="s">
        <v>39</v>
      </c>
      <c r="C29" s="168"/>
      <c r="D29" s="96">
        <v>4410.8381099999997</v>
      </c>
      <c r="E29" s="42"/>
      <c r="F29" s="43"/>
      <c r="G29" s="43"/>
      <c r="H29" s="97">
        <v>4410.8381099999997</v>
      </c>
      <c r="U29" s="36"/>
      <c r="V29" s="44"/>
      <c r="W29" s="45" t="s">
        <v>39</v>
      </c>
    </row>
    <row r="30" spans="1:23" s="22" customFormat="1" ht="15" x14ac:dyDescent="0.25">
      <c r="A30" s="160" t="s">
        <v>40</v>
      </c>
      <c r="B30" s="161"/>
      <c r="C30" s="161"/>
      <c r="D30" s="161"/>
      <c r="E30" s="161"/>
      <c r="F30" s="161"/>
      <c r="G30" s="161"/>
      <c r="H30" s="162"/>
      <c r="U30" s="36" t="s">
        <v>40</v>
      </c>
      <c r="V30" s="44"/>
      <c r="W30" s="45"/>
    </row>
    <row r="31" spans="1:23" s="22" customFormat="1" ht="15" x14ac:dyDescent="0.25">
      <c r="A31" s="41"/>
      <c r="B31" s="167" t="s">
        <v>41</v>
      </c>
      <c r="C31" s="168"/>
      <c r="D31" s="96">
        <v>4410.8381099999997</v>
      </c>
      <c r="E31" s="42"/>
      <c r="F31" s="43"/>
      <c r="G31" s="43"/>
      <c r="H31" s="97">
        <v>4410.8381099999997</v>
      </c>
      <c r="U31" s="36"/>
      <c r="V31" s="44"/>
      <c r="W31" s="45" t="s">
        <v>41</v>
      </c>
    </row>
    <row r="32" spans="1:23" s="22" customFormat="1" ht="15" x14ac:dyDescent="0.25">
      <c r="A32" s="160" t="s">
        <v>42</v>
      </c>
      <c r="B32" s="161"/>
      <c r="C32" s="161"/>
      <c r="D32" s="161"/>
      <c r="E32" s="161"/>
      <c r="F32" s="161"/>
      <c r="G32" s="161"/>
      <c r="H32" s="162"/>
      <c r="U32" s="36" t="s">
        <v>42</v>
      </c>
      <c r="V32" s="44"/>
      <c r="W32" s="45"/>
    </row>
    <row r="33" spans="1:23" s="22" customFormat="1" ht="15" x14ac:dyDescent="0.25">
      <c r="A33" s="34" t="s">
        <v>43</v>
      </c>
      <c r="B33" s="37"/>
      <c r="C33" s="38" t="s">
        <v>44</v>
      </c>
      <c r="D33" s="39"/>
      <c r="E33" s="39"/>
      <c r="F33" s="39"/>
      <c r="G33" s="39"/>
      <c r="H33" s="39"/>
      <c r="U33" s="36"/>
      <c r="V33" s="44"/>
      <c r="W33" s="45"/>
    </row>
    <row r="34" spans="1:23" s="22" customFormat="1" ht="15" x14ac:dyDescent="0.25">
      <c r="A34" s="41"/>
      <c r="B34" s="165" t="s">
        <v>45</v>
      </c>
      <c r="C34" s="166"/>
      <c r="D34" s="42"/>
      <c r="E34" s="42"/>
      <c r="F34" s="43"/>
      <c r="G34" s="43"/>
      <c r="H34" s="43"/>
      <c r="U34" s="36"/>
      <c r="V34" s="44" t="s">
        <v>45</v>
      </c>
      <c r="W34" s="45"/>
    </row>
    <row r="35" spans="1:23" s="22" customFormat="1" ht="15" x14ac:dyDescent="0.25">
      <c r="A35" s="41"/>
      <c r="B35" s="167" t="s">
        <v>46</v>
      </c>
      <c r="C35" s="168"/>
      <c r="D35" s="96">
        <v>4410.8381099999997</v>
      </c>
      <c r="E35" s="42"/>
      <c r="F35" s="43"/>
      <c r="G35" s="43"/>
      <c r="H35" s="97">
        <v>4410.8381099999997</v>
      </c>
      <c r="U35" s="36"/>
      <c r="V35" s="44"/>
      <c r="W35" s="45" t="s">
        <v>46</v>
      </c>
    </row>
    <row r="36" spans="1:23" s="22" customFormat="1" ht="48.75" x14ac:dyDescent="0.25">
      <c r="A36" s="160" t="s">
        <v>47</v>
      </c>
      <c r="B36" s="161"/>
      <c r="C36" s="161"/>
      <c r="D36" s="161"/>
      <c r="E36" s="161"/>
      <c r="F36" s="161"/>
      <c r="G36" s="161"/>
      <c r="H36" s="162"/>
      <c r="U36" s="36" t="s">
        <v>47</v>
      </c>
      <c r="V36" s="44"/>
      <c r="W36" s="45"/>
    </row>
    <row r="37" spans="1:23" s="22" customFormat="1" ht="15" x14ac:dyDescent="0.25">
      <c r="A37" s="34" t="s">
        <v>48</v>
      </c>
      <c r="B37" s="37"/>
      <c r="C37" s="38" t="s">
        <v>49</v>
      </c>
      <c r="D37" s="39"/>
      <c r="E37" s="39"/>
      <c r="F37" s="39"/>
      <c r="G37" s="39"/>
      <c r="H37" s="39"/>
      <c r="U37" s="36"/>
      <c r="V37" s="44"/>
      <c r="W37" s="45"/>
    </row>
    <row r="38" spans="1:23" s="22" customFormat="1" ht="22.5" x14ac:dyDescent="0.25">
      <c r="A38" s="37"/>
      <c r="B38" s="37"/>
      <c r="C38" s="39" t="s">
        <v>36</v>
      </c>
      <c r="D38" s="39"/>
      <c r="E38" s="39"/>
      <c r="F38" s="39"/>
      <c r="G38" s="39"/>
      <c r="H38" s="39"/>
      <c r="U38" s="36"/>
      <c r="V38" s="44"/>
      <c r="W38" s="45"/>
    </row>
    <row r="39" spans="1:23" s="22" customFormat="1" ht="113.25" x14ac:dyDescent="0.25">
      <c r="A39" s="41"/>
      <c r="B39" s="165" t="s">
        <v>50</v>
      </c>
      <c r="C39" s="166"/>
      <c r="D39" s="42"/>
      <c r="E39" s="42"/>
      <c r="F39" s="43"/>
      <c r="G39" s="43"/>
      <c r="H39" s="43"/>
      <c r="U39" s="36"/>
      <c r="V39" s="44" t="s">
        <v>50</v>
      </c>
      <c r="W39" s="45"/>
    </row>
    <row r="40" spans="1:23" s="22" customFormat="1" ht="15" x14ac:dyDescent="0.25">
      <c r="A40" s="41"/>
      <c r="B40" s="167" t="s">
        <v>51</v>
      </c>
      <c r="C40" s="168"/>
      <c r="D40" s="96">
        <v>4410.8381099999997</v>
      </c>
      <c r="E40" s="42"/>
      <c r="F40" s="43"/>
      <c r="G40" s="43"/>
      <c r="H40" s="97">
        <v>4410.8381099999997</v>
      </c>
      <c r="U40" s="36"/>
      <c r="V40" s="44"/>
      <c r="W40" s="45" t="s">
        <v>51</v>
      </c>
    </row>
    <row r="41" spans="1:23" s="22" customFormat="1" ht="15" x14ac:dyDescent="0.25">
      <c r="A41" s="160" t="s">
        <v>52</v>
      </c>
      <c r="B41" s="161"/>
      <c r="C41" s="161"/>
      <c r="D41" s="161"/>
      <c r="E41" s="161"/>
      <c r="F41" s="161"/>
      <c r="G41" s="161"/>
      <c r="H41" s="162"/>
      <c r="U41" s="36" t="s">
        <v>52</v>
      </c>
      <c r="V41" s="44"/>
      <c r="W41" s="45"/>
    </row>
    <row r="42" spans="1:23" s="22" customFormat="1" ht="15" x14ac:dyDescent="0.25">
      <c r="A42" s="41"/>
      <c r="B42" s="167" t="s">
        <v>53</v>
      </c>
      <c r="C42" s="168"/>
      <c r="D42" s="96">
        <v>4410.8381099999997</v>
      </c>
      <c r="E42" s="42"/>
      <c r="F42" s="43"/>
      <c r="G42" s="43"/>
      <c r="H42" s="97">
        <v>4410.8381099999997</v>
      </c>
      <c r="U42" s="36"/>
      <c r="V42" s="44"/>
      <c r="W42" s="45" t="s">
        <v>53</v>
      </c>
    </row>
    <row r="43" spans="1:23" s="22" customFormat="1" ht="15" x14ac:dyDescent="0.25">
      <c r="A43" s="160" t="s">
        <v>54</v>
      </c>
      <c r="B43" s="161"/>
      <c r="C43" s="161"/>
      <c r="D43" s="161"/>
      <c r="E43" s="161"/>
      <c r="F43" s="161"/>
      <c r="G43" s="161"/>
      <c r="H43" s="162"/>
      <c r="U43" s="36" t="s">
        <v>54</v>
      </c>
      <c r="V43" s="44"/>
      <c r="W43" s="45"/>
    </row>
    <row r="44" spans="1:23" s="22" customFormat="1" ht="15" x14ac:dyDescent="0.25">
      <c r="A44" s="34" t="s">
        <v>33</v>
      </c>
      <c r="B44" s="37" t="s">
        <v>55</v>
      </c>
      <c r="C44" s="38" t="s">
        <v>56</v>
      </c>
      <c r="D44" s="40">
        <v>882.16762000000006</v>
      </c>
      <c r="E44" s="39"/>
      <c r="F44" s="39"/>
      <c r="G44" s="39"/>
      <c r="H44" s="40">
        <v>882.16762000000006</v>
      </c>
      <c r="U44" s="36"/>
      <c r="V44" s="44"/>
      <c r="W44" s="45"/>
    </row>
    <row r="45" spans="1:23" s="22" customFormat="1" ht="15" x14ac:dyDescent="0.25">
      <c r="A45" s="34"/>
      <c r="B45" s="37"/>
      <c r="C45" s="38"/>
      <c r="D45" s="39" t="s">
        <v>57</v>
      </c>
      <c r="E45" s="39" t="s">
        <v>58</v>
      </c>
      <c r="F45" s="39" t="s">
        <v>59</v>
      </c>
      <c r="G45" s="39" t="s">
        <v>60</v>
      </c>
      <c r="H45" s="39"/>
      <c r="U45" s="36"/>
      <c r="V45" s="44"/>
      <c r="W45" s="45"/>
    </row>
    <row r="46" spans="1:23" s="22" customFormat="1" ht="15" x14ac:dyDescent="0.25">
      <c r="A46" s="41"/>
      <c r="B46" s="165" t="s">
        <v>61</v>
      </c>
      <c r="C46" s="166"/>
      <c r="D46" s="98">
        <v>882.16762000000006</v>
      </c>
      <c r="E46" s="42"/>
      <c r="F46" s="43"/>
      <c r="G46" s="43"/>
      <c r="H46" s="99">
        <v>882.16762000000006</v>
      </c>
      <c r="U46" s="36"/>
      <c r="V46" s="44" t="s">
        <v>61</v>
      </c>
      <c r="W46" s="45"/>
    </row>
    <row r="47" spans="1:23" s="22" customFormat="1" ht="15" x14ac:dyDescent="0.25">
      <c r="A47" s="41"/>
      <c r="B47" s="167" t="s">
        <v>62</v>
      </c>
      <c r="C47" s="168"/>
      <c r="D47" s="96">
        <v>5293.0057299999999</v>
      </c>
      <c r="E47" s="42"/>
      <c r="F47" s="43"/>
      <c r="G47" s="43"/>
      <c r="H47" s="97">
        <v>5293.0057299999999</v>
      </c>
      <c r="U47" s="36"/>
      <c r="V47" s="44"/>
      <c r="W47" s="45" t="s">
        <v>62</v>
      </c>
    </row>
  </sheetData>
  <mergeCells count="34">
    <mergeCell ref="B42:C42"/>
    <mergeCell ref="A43:H43"/>
    <mergeCell ref="B46:C46"/>
    <mergeCell ref="B47:C47"/>
    <mergeCell ref="B34:C34"/>
    <mergeCell ref="B35:C35"/>
    <mergeCell ref="A36:H36"/>
    <mergeCell ref="B39:C39"/>
    <mergeCell ref="B40:C40"/>
    <mergeCell ref="A41:H41"/>
    <mergeCell ref="A32:H32"/>
    <mergeCell ref="H20:H22"/>
    <mergeCell ref="D21:D22"/>
    <mergeCell ref="E21:E22"/>
    <mergeCell ref="F21:F22"/>
    <mergeCell ref="G21:G22"/>
    <mergeCell ref="A24:H24"/>
    <mergeCell ref="B27:C27"/>
    <mergeCell ref="A28:H28"/>
    <mergeCell ref="B29:C29"/>
    <mergeCell ref="A30:H30"/>
    <mergeCell ref="B31:C31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FE96A-38ED-46EC-A9A1-65BC502E892B}">
  <dimension ref="A1:J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122</v>
      </c>
      <c r="C6" s="7">
        <f>C26</f>
        <v>5705.8601769400002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43" t="s">
        <v>4</v>
      </c>
      <c r="C12" s="143"/>
    </row>
    <row r="13" spans="1:3" ht="15" x14ac:dyDescent="0.2">
      <c r="A13" s="3"/>
      <c r="B13" s="3"/>
      <c r="C13" s="3"/>
    </row>
    <row r="14" spans="1:3" ht="49.5" customHeight="1" x14ac:dyDescent="0.2">
      <c r="A14" s="3"/>
      <c r="B14" s="189" t="s">
        <v>126</v>
      </c>
      <c r="C14" s="189"/>
    </row>
    <row r="15" spans="1:3" ht="15" x14ac:dyDescent="0.2">
      <c r="A15" s="5"/>
      <c r="B15" s="144" t="s">
        <v>5</v>
      </c>
      <c r="C15" s="144"/>
    </row>
    <row r="16" spans="1:3" ht="15" x14ac:dyDescent="0.2">
      <c r="A16" s="3"/>
      <c r="B16" s="3"/>
      <c r="C16" s="3"/>
    </row>
    <row r="17" spans="1:10" ht="15.75" x14ac:dyDescent="0.2">
      <c r="A17" s="3"/>
      <c r="B17" s="3"/>
      <c r="C17" s="3"/>
      <c r="D17" s="100"/>
    </row>
    <row r="18" spans="1:10" ht="28.5" x14ac:dyDescent="0.2">
      <c r="A18" s="10" t="s">
        <v>6</v>
      </c>
      <c r="B18" s="11" t="s">
        <v>7</v>
      </c>
      <c r="C18" s="12" t="s">
        <v>8</v>
      </c>
      <c r="D18" s="100">
        <f>1.078*1.053*1.044*1.044*1.044</f>
        <v>1.2916612415266562</v>
      </c>
    </row>
    <row r="19" spans="1:10" ht="15.75" x14ac:dyDescent="0.2">
      <c r="A19" s="10">
        <v>1</v>
      </c>
      <c r="B19" s="11">
        <v>2</v>
      </c>
      <c r="C19" s="13">
        <v>3</v>
      </c>
      <c r="D19" s="100"/>
    </row>
    <row r="20" spans="1:10" x14ac:dyDescent="0.2">
      <c r="A20" s="14">
        <v>1</v>
      </c>
      <c r="B20" s="15" t="s">
        <v>9</v>
      </c>
      <c r="C20" s="16">
        <v>4410.8381099999997</v>
      </c>
      <c r="D20" s="101">
        <f>C20*D18/1000</f>
        <v>5.6973086293356889</v>
      </c>
    </row>
    <row r="21" spans="1:10" x14ac:dyDescent="0.2">
      <c r="A21" s="14">
        <v>1.1000000000000001</v>
      </c>
      <c r="B21" s="15" t="s">
        <v>10</v>
      </c>
      <c r="C21" s="17">
        <v>4410.8381099999997</v>
      </c>
      <c r="D21" s="94">
        <f>C21*D18/1000</f>
        <v>5.6973086293356889</v>
      </c>
      <c r="I21" s="18"/>
      <c r="J21" s="18"/>
    </row>
    <row r="22" spans="1:10" x14ac:dyDescent="0.2">
      <c r="A22" s="14">
        <v>1.2</v>
      </c>
      <c r="B22" s="15" t="s">
        <v>11</v>
      </c>
      <c r="C22" s="19">
        <v>0</v>
      </c>
      <c r="D22" s="94">
        <f>C22*D18/1000</f>
        <v>0</v>
      </c>
      <c r="I22" s="18"/>
      <c r="J22" s="18"/>
    </row>
    <row r="23" spans="1:10" x14ac:dyDescent="0.2">
      <c r="A23" s="14">
        <v>1.3</v>
      </c>
      <c r="B23" s="15" t="s">
        <v>12</v>
      </c>
      <c r="C23" s="19">
        <v>0</v>
      </c>
      <c r="D23" s="94">
        <f>(C23*D18/1000)-E23</f>
        <v>-0.56872687919209386</v>
      </c>
      <c r="E23" s="2">
        <v>0.56872687919209386</v>
      </c>
      <c r="F23" s="2" t="s">
        <v>75</v>
      </c>
      <c r="I23" s="18"/>
      <c r="J23" s="18"/>
    </row>
    <row r="24" spans="1:10" x14ac:dyDescent="0.2">
      <c r="A24" s="14">
        <v>2</v>
      </c>
      <c r="B24" s="15" t="s">
        <v>13</v>
      </c>
      <c r="C24" s="19">
        <v>5293.0057299999999</v>
      </c>
      <c r="I24" s="18"/>
      <c r="J24" s="18"/>
    </row>
    <row r="25" spans="1:10" x14ac:dyDescent="0.2">
      <c r="A25" s="14">
        <v>2.1</v>
      </c>
      <c r="B25" s="15" t="s">
        <v>14</v>
      </c>
      <c r="C25" s="19">
        <v>882.16762000000006</v>
      </c>
      <c r="I25" s="18"/>
      <c r="J25" s="18"/>
    </row>
    <row r="26" spans="1:10" ht="24" x14ac:dyDescent="0.2">
      <c r="A26" s="14">
        <v>3</v>
      </c>
      <c r="B26" s="15" t="s">
        <v>15</v>
      </c>
      <c r="C26" s="20">
        <v>5705.8601769400002</v>
      </c>
    </row>
    <row r="27" spans="1:10" ht="15" x14ac:dyDescent="0.2">
      <c r="A27" s="3"/>
      <c r="C27" s="3"/>
    </row>
    <row r="28" spans="1:10" ht="25.5" customHeight="1" x14ac:dyDescent="0.2">
      <c r="A28" s="145" t="s">
        <v>16</v>
      </c>
      <c r="B28" s="145"/>
      <c r="C28" s="145"/>
    </row>
    <row r="31" spans="1:10" ht="15" customHeight="1" x14ac:dyDescent="0.2"/>
    <row r="32" spans="1:10" x14ac:dyDescent="0.2">
      <c r="C32" s="21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6805-3AB0-4132-A23C-27ADA3F6B7D0}">
  <sheetPr>
    <pageSetUpPr fitToPage="1"/>
  </sheetPr>
  <dimension ref="A1:W45"/>
  <sheetViews>
    <sheetView topLeftCell="A13" workbookViewId="0">
      <selection activeCell="B15" sqref="B15:G15"/>
    </sheetView>
  </sheetViews>
  <sheetFormatPr defaultColWidth="9.140625" defaultRowHeight="11.25" customHeight="1" x14ac:dyDescent="0.2"/>
  <cols>
    <col min="1" max="1" width="6.7109375" style="54" customWidth="1"/>
    <col min="2" max="2" width="20.140625" style="54" customWidth="1"/>
    <col min="3" max="3" width="32.7109375" style="86" customWidth="1"/>
    <col min="4" max="8" width="14" style="86" customWidth="1"/>
    <col min="9" max="9" width="9.140625" style="86"/>
    <col min="10" max="14" width="88.7109375" style="87" hidden="1" customWidth="1"/>
    <col min="15" max="20" width="108.85546875" style="87" hidden="1" customWidth="1"/>
    <col min="21" max="21" width="129.5703125" style="87" hidden="1" customWidth="1"/>
    <col min="22" max="23" width="52.85546875" style="87" hidden="1" customWidth="1"/>
    <col min="24" max="16384" width="9.140625" style="86"/>
  </cols>
  <sheetData>
    <row r="1" spans="1:20" s="22" customFormat="1" ht="15" x14ac:dyDescent="0.25">
      <c r="H1" s="48" t="s">
        <v>17</v>
      </c>
    </row>
    <row r="2" spans="1:20" s="22" customFormat="1" ht="15" x14ac:dyDescent="0.25">
      <c r="A2" s="49"/>
      <c r="B2" s="49"/>
      <c r="C2" s="50"/>
      <c r="D2" s="50"/>
      <c r="E2" s="50"/>
      <c r="F2" s="50"/>
      <c r="G2" s="50"/>
      <c r="H2" s="48"/>
    </row>
    <row r="3" spans="1:20" s="22" customFormat="1" ht="15" x14ac:dyDescent="0.25">
      <c r="A3" s="49"/>
      <c r="B3" s="49"/>
      <c r="C3" s="50"/>
      <c r="D3" s="50"/>
      <c r="E3" s="50"/>
      <c r="F3" s="50"/>
      <c r="G3" s="50"/>
      <c r="H3" s="48"/>
    </row>
    <row r="4" spans="1:20" s="22" customFormat="1" ht="15" x14ac:dyDescent="0.25">
      <c r="A4" s="49"/>
      <c r="B4" s="49" t="s">
        <v>0</v>
      </c>
      <c r="C4" s="169" t="s">
        <v>18</v>
      </c>
      <c r="D4" s="169"/>
      <c r="E4" s="169"/>
      <c r="F4" s="169"/>
      <c r="G4" s="169"/>
      <c r="H4" s="50"/>
      <c r="J4" s="51" t="s">
        <v>18</v>
      </c>
      <c r="K4" s="51" t="s">
        <v>19</v>
      </c>
      <c r="L4" s="51" t="s">
        <v>19</v>
      </c>
      <c r="M4" s="51" t="s">
        <v>19</v>
      </c>
      <c r="N4" s="51" t="s">
        <v>19</v>
      </c>
    </row>
    <row r="5" spans="1:20" s="22" customFormat="1" ht="10.5" customHeight="1" x14ac:dyDescent="0.25">
      <c r="A5" s="49"/>
      <c r="B5" s="49"/>
      <c r="C5" s="148" t="s">
        <v>20</v>
      </c>
      <c r="D5" s="148"/>
      <c r="E5" s="148"/>
      <c r="F5" s="148"/>
      <c r="G5" s="148"/>
      <c r="H5" s="50"/>
    </row>
    <row r="6" spans="1:20" s="22" customFormat="1" ht="17.25" customHeight="1" x14ac:dyDescent="0.25">
      <c r="A6" s="49"/>
      <c r="B6" s="50" t="s">
        <v>21</v>
      </c>
      <c r="C6" s="52"/>
      <c r="D6" s="52"/>
      <c r="E6" s="52"/>
      <c r="F6" s="52"/>
      <c r="G6" s="52"/>
      <c r="H6" s="50"/>
    </row>
    <row r="7" spans="1:20" s="22" customFormat="1" ht="17.25" customHeight="1" x14ac:dyDescent="0.25">
      <c r="A7" s="49"/>
      <c r="B7" s="49"/>
      <c r="C7" s="52"/>
      <c r="D7" s="52"/>
      <c r="E7" s="52"/>
      <c r="F7" s="52"/>
      <c r="G7" s="52"/>
      <c r="H7" s="50"/>
    </row>
    <row r="8" spans="1:20" s="22" customFormat="1" ht="17.25" customHeight="1" x14ac:dyDescent="0.25">
      <c r="A8" s="49"/>
      <c r="B8" s="53" t="s">
        <v>63</v>
      </c>
      <c r="C8" s="52"/>
      <c r="D8" s="52"/>
      <c r="E8" s="52"/>
      <c r="F8" s="52"/>
      <c r="G8" s="52"/>
      <c r="H8" s="50"/>
    </row>
    <row r="9" spans="1:20" s="22" customFormat="1" ht="17.25" customHeight="1" x14ac:dyDescent="0.25">
      <c r="A9" s="49"/>
      <c r="B9" s="54" t="s">
        <v>64</v>
      </c>
      <c r="D9" s="48"/>
      <c r="E9" s="52"/>
      <c r="F9" s="52"/>
      <c r="G9" s="52"/>
      <c r="H9" s="50"/>
    </row>
    <row r="10" spans="1:20" s="22" customFormat="1" ht="17.25" customHeight="1" x14ac:dyDescent="0.25">
      <c r="A10" s="49"/>
      <c r="B10" s="49"/>
      <c r="C10" s="170"/>
      <c r="D10" s="170"/>
      <c r="E10" s="170"/>
      <c r="F10" s="170"/>
      <c r="G10" s="170"/>
      <c r="H10" s="50"/>
    </row>
    <row r="11" spans="1:20" s="22" customFormat="1" ht="11.25" customHeight="1" x14ac:dyDescent="0.25">
      <c r="A11" s="55"/>
      <c r="B11" s="55"/>
      <c r="C11" s="148" t="s">
        <v>22</v>
      </c>
      <c r="D11" s="148"/>
      <c r="E11" s="148"/>
      <c r="F11" s="148"/>
      <c r="G11" s="148"/>
      <c r="H11" s="56"/>
    </row>
    <row r="12" spans="1:20" s="22" customFormat="1" ht="11.25" customHeight="1" x14ac:dyDescent="0.25">
      <c r="A12" s="55"/>
      <c r="B12" s="55"/>
      <c r="C12" s="52"/>
      <c r="D12" s="52"/>
      <c r="E12" s="52"/>
      <c r="F12" s="52"/>
      <c r="G12" s="52"/>
      <c r="H12" s="56"/>
    </row>
    <row r="13" spans="1:20" s="22" customFormat="1" ht="18" x14ac:dyDescent="0.25">
      <c r="A13" s="55"/>
      <c r="B13" s="171" t="s">
        <v>23</v>
      </c>
      <c r="C13" s="171"/>
      <c r="D13" s="171"/>
      <c r="E13" s="171"/>
      <c r="F13" s="171"/>
      <c r="G13" s="171"/>
      <c r="H13" s="56"/>
    </row>
    <row r="14" spans="1:20" s="22" customFormat="1" ht="11.25" customHeight="1" x14ac:dyDescent="0.25">
      <c r="A14" s="55"/>
      <c r="B14" s="55"/>
      <c r="C14" s="52"/>
      <c r="D14" s="52"/>
      <c r="E14" s="52"/>
      <c r="F14" s="52"/>
      <c r="G14" s="52"/>
      <c r="H14" s="56"/>
    </row>
    <row r="15" spans="1:20" s="22" customFormat="1" ht="23.25" customHeight="1" x14ac:dyDescent="0.25">
      <c r="A15" s="57"/>
      <c r="B15" s="146" t="s">
        <v>126</v>
      </c>
      <c r="C15" s="146"/>
      <c r="D15" s="146"/>
      <c r="E15" s="146"/>
      <c r="F15" s="146"/>
      <c r="G15" s="146"/>
      <c r="H15" s="51"/>
      <c r="O15" s="51" t="s">
        <v>24</v>
      </c>
      <c r="P15" s="51" t="s">
        <v>19</v>
      </c>
      <c r="Q15" s="51" t="s">
        <v>19</v>
      </c>
      <c r="R15" s="51" t="s">
        <v>19</v>
      </c>
      <c r="S15" s="51" t="s">
        <v>19</v>
      </c>
      <c r="T15" s="51" t="s">
        <v>19</v>
      </c>
    </row>
    <row r="16" spans="1:20" s="22" customFormat="1" ht="13.5" customHeight="1" x14ac:dyDescent="0.25">
      <c r="A16" s="58"/>
      <c r="B16" s="151" t="s">
        <v>5</v>
      </c>
      <c r="C16" s="151"/>
      <c r="D16" s="151"/>
      <c r="E16" s="151"/>
      <c r="F16" s="151"/>
      <c r="G16" s="151"/>
      <c r="H16" s="59"/>
    </row>
    <row r="17" spans="1:23" s="22" customFormat="1" ht="9.75" customHeight="1" x14ac:dyDescent="0.25">
      <c r="A17" s="49"/>
      <c r="B17" s="49"/>
      <c r="C17" s="50"/>
      <c r="D17" s="60"/>
      <c r="E17" s="60"/>
      <c r="F17" s="60"/>
      <c r="G17" s="61"/>
      <c r="H17" s="61"/>
    </row>
    <row r="18" spans="1:23" s="22" customFormat="1" ht="15" x14ac:dyDescent="0.25">
      <c r="A18" s="62"/>
      <c r="B18" s="172" t="s">
        <v>25</v>
      </c>
      <c r="C18" s="172"/>
      <c r="D18" s="172"/>
      <c r="E18" s="172"/>
      <c r="F18" s="172"/>
      <c r="G18" s="172"/>
      <c r="H18" s="52"/>
    </row>
    <row r="19" spans="1:23" s="22" customFormat="1" ht="9.75" customHeight="1" x14ac:dyDescent="0.25">
      <c r="A19" s="49"/>
      <c r="B19" s="49"/>
      <c r="C19" s="50"/>
      <c r="D19" s="52"/>
      <c r="E19" s="52"/>
      <c r="F19" s="52"/>
      <c r="G19" s="52"/>
      <c r="H19" s="52"/>
    </row>
    <row r="20" spans="1:23" s="22" customFormat="1" ht="16.5" customHeight="1" x14ac:dyDescent="0.25">
      <c r="A20" s="173" t="s">
        <v>6</v>
      </c>
      <c r="B20" s="173" t="s">
        <v>26</v>
      </c>
      <c r="C20" s="176" t="s">
        <v>27</v>
      </c>
      <c r="D20" s="179" t="s">
        <v>65</v>
      </c>
      <c r="E20" s="179"/>
      <c r="F20" s="179"/>
      <c r="G20" s="179"/>
      <c r="H20" s="179" t="s">
        <v>66</v>
      </c>
    </row>
    <row r="21" spans="1:23" s="22" customFormat="1" ht="50.25" customHeight="1" x14ac:dyDescent="0.25">
      <c r="A21" s="174"/>
      <c r="B21" s="174"/>
      <c r="C21" s="177"/>
      <c r="D21" s="176" t="s">
        <v>28</v>
      </c>
      <c r="E21" s="176" t="s">
        <v>29</v>
      </c>
      <c r="F21" s="176" t="s">
        <v>30</v>
      </c>
      <c r="G21" s="183" t="s">
        <v>31</v>
      </c>
      <c r="H21" s="179"/>
    </row>
    <row r="22" spans="1:23" s="22" customFormat="1" ht="3.75" customHeight="1" x14ac:dyDescent="0.25">
      <c r="A22" s="175"/>
      <c r="B22" s="175"/>
      <c r="C22" s="178"/>
      <c r="D22" s="178"/>
      <c r="E22" s="178"/>
      <c r="F22" s="178"/>
      <c r="G22" s="184"/>
      <c r="H22" s="179"/>
    </row>
    <row r="23" spans="1:23" s="22" customFormat="1" ht="15" x14ac:dyDescent="0.25">
      <c r="A23" s="63">
        <v>1</v>
      </c>
      <c r="B23" s="63">
        <v>2</v>
      </c>
      <c r="C23" s="64">
        <v>3</v>
      </c>
      <c r="D23" s="64">
        <v>4</v>
      </c>
      <c r="E23" s="64">
        <v>5</v>
      </c>
      <c r="F23" s="64">
        <v>6</v>
      </c>
      <c r="G23" s="64">
        <v>7</v>
      </c>
      <c r="H23" s="64">
        <v>8</v>
      </c>
    </row>
    <row r="24" spans="1:23" s="22" customFormat="1" ht="15" x14ac:dyDescent="0.25">
      <c r="A24" s="180" t="s">
        <v>32</v>
      </c>
      <c r="B24" s="181"/>
      <c r="C24" s="181"/>
      <c r="D24" s="181"/>
      <c r="E24" s="181"/>
      <c r="F24" s="181"/>
      <c r="G24" s="181"/>
      <c r="H24" s="182"/>
      <c r="U24" s="65" t="s">
        <v>32</v>
      </c>
    </row>
    <row r="25" spans="1:23" s="22" customFormat="1" ht="15" x14ac:dyDescent="0.25">
      <c r="A25" s="63" t="s">
        <v>33</v>
      </c>
      <c r="B25" s="66" t="s">
        <v>34</v>
      </c>
      <c r="C25" s="67" t="s">
        <v>67</v>
      </c>
      <c r="D25" s="68">
        <v>997.50863000000004</v>
      </c>
      <c r="E25" s="69"/>
      <c r="F25" s="70">
        <v>1203.115</v>
      </c>
      <c r="G25" s="69"/>
      <c r="H25" s="71">
        <v>2200.62363</v>
      </c>
      <c r="U25" s="65"/>
    </row>
    <row r="26" spans="1:23" s="22" customFormat="1" ht="23.25" x14ac:dyDescent="0.25">
      <c r="A26" s="72"/>
      <c r="B26" s="185" t="s">
        <v>37</v>
      </c>
      <c r="C26" s="186"/>
      <c r="D26" s="73">
        <v>997.50863000000004</v>
      </c>
      <c r="E26" s="74"/>
      <c r="F26" s="75">
        <v>1203.115</v>
      </c>
      <c r="G26" s="76"/>
      <c r="H26" s="77">
        <v>2200.62363</v>
      </c>
      <c r="U26" s="65"/>
      <c r="V26" s="78" t="s">
        <v>37</v>
      </c>
    </row>
    <row r="27" spans="1:23" s="22" customFormat="1" ht="15" x14ac:dyDescent="0.25">
      <c r="A27" s="180" t="s">
        <v>38</v>
      </c>
      <c r="B27" s="181"/>
      <c r="C27" s="181"/>
      <c r="D27" s="181"/>
      <c r="E27" s="181"/>
      <c r="F27" s="181"/>
      <c r="G27" s="181"/>
      <c r="H27" s="182"/>
      <c r="U27" s="65" t="s">
        <v>38</v>
      </c>
      <c r="V27" s="78"/>
    </row>
    <row r="28" spans="1:23" s="22" customFormat="1" ht="15" x14ac:dyDescent="0.25">
      <c r="A28" s="72"/>
      <c r="B28" s="187" t="s">
        <v>39</v>
      </c>
      <c r="C28" s="188"/>
      <c r="D28" s="73">
        <v>997.50863000000004</v>
      </c>
      <c r="E28" s="74"/>
      <c r="F28" s="75">
        <v>1203.115</v>
      </c>
      <c r="G28" s="76"/>
      <c r="H28" s="77">
        <v>2200.62363</v>
      </c>
      <c r="U28" s="65"/>
      <c r="V28" s="78"/>
      <c r="W28" s="79" t="s">
        <v>39</v>
      </c>
    </row>
    <row r="29" spans="1:23" s="22" customFormat="1" ht="15" x14ac:dyDescent="0.25">
      <c r="A29" s="180" t="s">
        <v>40</v>
      </c>
      <c r="B29" s="181"/>
      <c r="C29" s="181"/>
      <c r="D29" s="181"/>
      <c r="E29" s="181"/>
      <c r="F29" s="181"/>
      <c r="G29" s="181"/>
      <c r="H29" s="182"/>
      <c r="U29" s="65" t="s">
        <v>40</v>
      </c>
      <c r="V29" s="78"/>
      <c r="W29" s="79"/>
    </row>
    <row r="30" spans="1:23" s="22" customFormat="1" ht="15" x14ac:dyDescent="0.25">
      <c r="A30" s="72"/>
      <c r="B30" s="187" t="s">
        <v>41</v>
      </c>
      <c r="C30" s="188"/>
      <c r="D30" s="73">
        <v>997.50863000000004</v>
      </c>
      <c r="E30" s="74"/>
      <c r="F30" s="75">
        <v>1203.115</v>
      </c>
      <c r="G30" s="76"/>
      <c r="H30" s="77">
        <v>2200.62363</v>
      </c>
      <c r="U30" s="65"/>
      <c r="V30" s="78"/>
      <c r="W30" s="79" t="s">
        <v>41</v>
      </c>
    </row>
    <row r="31" spans="1:23" s="22" customFormat="1" ht="15" x14ac:dyDescent="0.25">
      <c r="A31" s="180" t="s">
        <v>42</v>
      </c>
      <c r="B31" s="181"/>
      <c r="C31" s="181"/>
      <c r="D31" s="181"/>
      <c r="E31" s="181"/>
      <c r="F31" s="181"/>
      <c r="G31" s="181"/>
      <c r="H31" s="182"/>
      <c r="U31" s="65" t="s">
        <v>42</v>
      </c>
      <c r="V31" s="78"/>
      <c r="W31" s="79"/>
    </row>
    <row r="32" spans="1:23" s="22" customFormat="1" ht="15" x14ac:dyDescent="0.25">
      <c r="A32" s="63" t="s">
        <v>43</v>
      </c>
      <c r="B32" s="66"/>
      <c r="C32" s="67" t="s">
        <v>68</v>
      </c>
      <c r="D32" s="69"/>
      <c r="E32" s="69"/>
      <c r="F32" s="69"/>
      <c r="G32" s="68">
        <v>40.525320000000001</v>
      </c>
      <c r="H32" s="68">
        <v>40.525320000000001</v>
      </c>
      <c r="U32" s="65"/>
      <c r="V32" s="78"/>
      <c r="W32" s="79"/>
    </row>
    <row r="33" spans="1:23" s="22" customFormat="1" ht="15" x14ac:dyDescent="0.25">
      <c r="A33" s="72"/>
      <c r="B33" s="185" t="s">
        <v>45</v>
      </c>
      <c r="C33" s="186"/>
      <c r="D33" s="74"/>
      <c r="E33" s="74"/>
      <c r="F33" s="76"/>
      <c r="G33" s="80">
        <v>40.525320000000001</v>
      </c>
      <c r="H33" s="80">
        <v>40.525320000000001</v>
      </c>
      <c r="U33" s="65"/>
      <c r="V33" s="78" t="s">
        <v>45</v>
      </c>
      <c r="W33" s="79"/>
    </row>
    <row r="34" spans="1:23" s="22" customFormat="1" ht="15" x14ac:dyDescent="0.25">
      <c r="A34" s="72"/>
      <c r="B34" s="187" t="s">
        <v>46</v>
      </c>
      <c r="C34" s="188"/>
      <c r="D34" s="73">
        <v>997.50863000000004</v>
      </c>
      <c r="E34" s="74"/>
      <c r="F34" s="75">
        <v>1203.115</v>
      </c>
      <c r="G34" s="80">
        <v>40.525320000000001</v>
      </c>
      <c r="H34" s="77">
        <v>2241.1489499999998</v>
      </c>
      <c r="U34" s="65"/>
      <c r="V34" s="78"/>
      <c r="W34" s="79" t="s">
        <v>46</v>
      </c>
    </row>
    <row r="35" spans="1:23" s="22" customFormat="1" ht="48.75" x14ac:dyDescent="0.25">
      <c r="A35" s="180" t="s">
        <v>47</v>
      </c>
      <c r="B35" s="181"/>
      <c r="C35" s="181"/>
      <c r="D35" s="181"/>
      <c r="E35" s="181"/>
      <c r="F35" s="181"/>
      <c r="G35" s="181"/>
      <c r="H35" s="182"/>
      <c r="U35" s="65" t="s">
        <v>47</v>
      </c>
      <c r="V35" s="78"/>
      <c r="W35" s="79"/>
    </row>
    <row r="36" spans="1:23" s="22" customFormat="1" ht="15" x14ac:dyDescent="0.25">
      <c r="A36" s="63" t="s">
        <v>48</v>
      </c>
      <c r="B36" s="66"/>
      <c r="C36" s="67" t="s">
        <v>49</v>
      </c>
      <c r="D36" s="69"/>
      <c r="E36" s="69"/>
      <c r="F36" s="69"/>
      <c r="G36" s="68">
        <v>48.016849999999998</v>
      </c>
      <c r="H36" s="68">
        <v>48.016849999999998</v>
      </c>
      <c r="U36" s="65"/>
      <c r="V36" s="78"/>
      <c r="W36" s="79"/>
    </row>
    <row r="37" spans="1:23" s="22" customFormat="1" ht="113.25" x14ac:dyDescent="0.25">
      <c r="A37" s="72"/>
      <c r="B37" s="185" t="s">
        <v>50</v>
      </c>
      <c r="C37" s="186"/>
      <c r="D37" s="74"/>
      <c r="E37" s="74"/>
      <c r="F37" s="76"/>
      <c r="G37" s="80">
        <v>48.016849999999998</v>
      </c>
      <c r="H37" s="80">
        <v>48.016849999999998</v>
      </c>
      <c r="U37" s="65"/>
      <c r="V37" s="78" t="s">
        <v>50</v>
      </c>
      <c r="W37" s="79"/>
    </row>
    <row r="38" spans="1:23" s="22" customFormat="1" ht="15" x14ac:dyDescent="0.25">
      <c r="A38" s="72"/>
      <c r="B38" s="187" t="s">
        <v>51</v>
      </c>
      <c r="C38" s="188"/>
      <c r="D38" s="73">
        <v>997.50863000000004</v>
      </c>
      <c r="E38" s="74"/>
      <c r="F38" s="75">
        <v>1203.115</v>
      </c>
      <c r="G38" s="80">
        <v>88.542169999999999</v>
      </c>
      <c r="H38" s="81">
        <v>2289.1658000000002</v>
      </c>
      <c r="U38" s="65"/>
      <c r="V38" s="78"/>
      <c r="W38" s="79" t="s">
        <v>51</v>
      </c>
    </row>
    <row r="39" spans="1:23" s="22" customFormat="1" ht="15" x14ac:dyDescent="0.25">
      <c r="A39" s="180" t="s">
        <v>52</v>
      </c>
      <c r="B39" s="181"/>
      <c r="C39" s="181"/>
      <c r="D39" s="181"/>
      <c r="E39" s="181"/>
      <c r="F39" s="181"/>
      <c r="G39" s="181"/>
      <c r="H39" s="182"/>
      <c r="U39" s="65" t="s">
        <v>52</v>
      </c>
      <c r="V39" s="78"/>
      <c r="W39" s="79"/>
    </row>
    <row r="40" spans="1:23" s="22" customFormat="1" ht="15" x14ac:dyDescent="0.25">
      <c r="A40" s="72"/>
      <c r="B40" s="187" t="s">
        <v>53</v>
      </c>
      <c r="C40" s="188"/>
      <c r="D40" s="73">
        <v>997.50863000000004</v>
      </c>
      <c r="E40" s="74"/>
      <c r="F40" s="75">
        <v>1203.115</v>
      </c>
      <c r="G40" s="80">
        <v>88.542169999999999</v>
      </c>
      <c r="H40" s="81">
        <v>2289.1658000000002</v>
      </c>
      <c r="U40" s="65"/>
      <c r="V40" s="78"/>
      <c r="W40" s="79" t="s">
        <v>53</v>
      </c>
    </row>
    <row r="41" spans="1:23" s="22" customFormat="1" ht="15" x14ac:dyDescent="0.25">
      <c r="A41" s="180" t="s">
        <v>54</v>
      </c>
      <c r="B41" s="181"/>
      <c r="C41" s="181"/>
      <c r="D41" s="181"/>
      <c r="E41" s="181"/>
      <c r="F41" s="181"/>
      <c r="G41" s="181"/>
      <c r="H41" s="182"/>
      <c r="U41" s="65" t="s">
        <v>54</v>
      </c>
      <c r="V41" s="78"/>
      <c r="W41" s="79"/>
    </row>
    <row r="42" spans="1:23" s="22" customFormat="1" ht="15" x14ac:dyDescent="0.25">
      <c r="A42" s="63" t="s">
        <v>33</v>
      </c>
      <c r="B42" s="66" t="s">
        <v>55</v>
      </c>
      <c r="C42" s="67" t="s">
        <v>56</v>
      </c>
      <c r="D42" s="68">
        <v>199.50173000000001</v>
      </c>
      <c r="E42" s="69"/>
      <c r="F42" s="82">
        <v>240.62299999999999</v>
      </c>
      <c r="G42" s="68">
        <v>17.70843</v>
      </c>
      <c r="H42" s="68">
        <v>457.83316000000002</v>
      </c>
      <c r="U42" s="65"/>
      <c r="V42" s="78"/>
      <c r="W42" s="79"/>
    </row>
    <row r="43" spans="1:23" s="22" customFormat="1" ht="15" x14ac:dyDescent="0.25">
      <c r="A43" s="63"/>
      <c r="B43" s="66"/>
      <c r="C43" s="67"/>
      <c r="D43" s="69" t="s">
        <v>57</v>
      </c>
      <c r="E43" s="69" t="s">
        <v>58</v>
      </c>
      <c r="F43" s="69" t="s">
        <v>59</v>
      </c>
      <c r="G43" s="69" t="s">
        <v>60</v>
      </c>
      <c r="H43" s="69"/>
      <c r="U43" s="65"/>
      <c r="V43" s="78"/>
      <c r="W43" s="79"/>
    </row>
    <row r="44" spans="1:23" s="22" customFormat="1" ht="15" x14ac:dyDescent="0.25">
      <c r="A44" s="72"/>
      <c r="B44" s="185" t="s">
        <v>61</v>
      </c>
      <c r="C44" s="186"/>
      <c r="D44" s="73">
        <v>199.50173000000001</v>
      </c>
      <c r="E44" s="74"/>
      <c r="F44" s="83">
        <v>240.62299999999999</v>
      </c>
      <c r="G44" s="80">
        <v>17.70843</v>
      </c>
      <c r="H44" s="80">
        <v>457.83316000000002</v>
      </c>
      <c r="U44" s="65"/>
      <c r="V44" s="78" t="s">
        <v>61</v>
      </c>
      <c r="W44" s="79"/>
    </row>
    <row r="45" spans="1:23" s="22" customFormat="1" ht="15" x14ac:dyDescent="0.25">
      <c r="A45" s="72"/>
      <c r="B45" s="187" t="s">
        <v>62</v>
      </c>
      <c r="C45" s="188"/>
      <c r="D45" s="84">
        <v>1197.01036</v>
      </c>
      <c r="E45" s="74"/>
      <c r="F45" s="75">
        <v>1443.7380000000001</v>
      </c>
      <c r="G45" s="85">
        <v>106.25060000000001</v>
      </c>
      <c r="H45" s="77">
        <v>2746.9989599999999</v>
      </c>
      <c r="U45" s="65"/>
      <c r="V45" s="78"/>
      <c r="W45" s="79" t="s">
        <v>62</v>
      </c>
    </row>
  </sheetData>
  <mergeCells count="34"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F82E3-B03B-45D1-B2E4-F08644FBEF03}">
  <dimension ref="A1:E54"/>
  <sheetViews>
    <sheetView topLeftCell="A4"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123</v>
      </c>
      <c r="C6" s="7">
        <f>C26</f>
        <v>3118.2119174606401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43" t="s">
        <v>4</v>
      </c>
      <c r="C12" s="143"/>
    </row>
    <row r="13" spans="1:3" ht="15" x14ac:dyDescent="0.2">
      <c r="A13" s="3"/>
      <c r="B13" s="3"/>
      <c r="C13" s="3"/>
    </row>
    <row r="14" spans="1:3" ht="57.75" customHeight="1" x14ac:dyDescent="0.2">
      <c r="A14" s="3"/>
      <c r="B14" s="189" t="s">
        <v>126</v>
      </c>
      <c r="C14" s="189"/>
    </row>
    <row r="15" spans="1:3" ht="15" x14ac:dyDescent="0.2">
      <c r="A15" s="5"/>
      <c r="B15" s="144" t="s">
        <v>5</v>
      </c>
      <c r="C15" s="144"/>
    </row>
    <row r="16" spans="1:3" ht="15" x14ac:dyDescent="0.2">
      <c r="A16" s="3"/>
      <c r="B16" s="3"/>
      <c r="C16" s="3"/>
    </row>
    <row r="17" spans="1:5" ht="15" x14ac:dyDescent="0.2">
      <c r="A17" s="3"/>
      <c r="B17" s="3"/>
      <c r="C17" s="3"/>
    </row>
    <row r="18" spans="1:5" ht="28.5" x14ac:dyDescent="0.2">
      <c r="A18" s="10" t="s">
        <v>6</v>
      </c>
      <c r="B18" s="11" t="s">
        <v>7</v>
      </c>
      <c r="C18" s="12" t="s">
        <v>8</v>
      </c>
    </row>
    <row r="19" spans="1:5" x14ac:dyDescent="0.2">
      <c r="A19" s="10">
        <v>1</v>
      </c>
      <c r="B19" s="11">
        <v>2</v>
      </c>
      <c r="C19" s="13">
        <v>3</v>
      </c>
    </row>
    <row r="20" spans="1:5" x14ac:dyDescent="0.2">
      <c r="A20" s="14">
        <v>1</v>
      </c>
      <c r="B20" s="15" t="s">
        <v>9</v>
      </c>
      <c r="C20" s="16">
        <v>2289.1658000000002</v>
      </c>
    </row>
    <row r="21" spans="1:5" x14ac:dyDescent="0.2">
      <c r="A21" s="14">
        <v>1.1000000000000001</v>
      </c>
      <c r="B21" s="15" t="s">
        <v>10</v>
      </c>
      <c r="C21" s="17">
        <v>997.50863000000004</v>
      </c>
    </row>
    <row r="22" spans="1:5" x14ac:dyDescent="0.2">
      <c r="A22" s="14">
        <v>1.2</v>
      </c>
      <c r="B22" s="15" t="s">
        <v>11</v>
      </c>
      <c r="C22" s="19">
        <v>1203.115</v>
      </c>
    </row>
    <row r="23" spans="1:5" x14ac:dyDescent="0.2">
      <c r="A23" s="14">
        <v>1.3</v>
      </c>
      <c r="B23" s="15" t="s">
        <v>12</v>
      </c>
      <c r="C23" s="19">
        <v>88.542169999999999</v>
      </c>
    </row>
    <row r="24" spans="1:5" x14ac:dyDescent="0.2">
      <c r="A24" s="14">
        <v>2</v>
      </c>
      <c r="B24" s="15" t="s">
        <v>13</v>
      </c>
      <c r="C24" s="19">
        <v>2746.9989599999999</v>
      </c>
      <c r="E24" s="18"/>
    </row>
    <row r="25" spans="1:5" x14ac:dyDescent="0.2">
      <c r="A25" s="14">
        <v>2.1</v>
      </c>
      <c r="B25" s="15" t="s">
        <v>14</v>
      </c>
      <c r="C25" s="19">
        <v>457.83316000000002</v>
      </c>
      <c r="E25" s="18"/>
    </row>
    <row r="26" spans="1:5" ht="24" x14ac:dyDescent="0.2">
      <c r="A26" s="14">
        <v>3</v>
      </c>
      <c r="B26" s="15" t="s">
        <v>15</v>
      </c>
      <c r="C26" s="20">
        <v>3118.2119174606401</v>
      </c>
      <c r="E26" s="18"/>
    </row>
    <row r="27" spans="1:5" ht="15" x14ac:dyDescent="0.2">
      <c r="A27" s="3"/>
      <c r="C27" s="3"/>
    </row>
    <row r="28" spans="1:5" ht="25.5" customHeight="1" x14ac:dyDescent="0.2">
      <c r="A28" s="145" t="s">
        <v>16</v>
      </c>
      <c r="B28" s="145"/>
      <c r="C28" s="145"/>
    </row>
    <row r="31" spans="1:5" ht="15" customHeight="1" x14ac:dyDescent="0.2"/>
    <row r="32" spans="1:5" x14ac:dyDescent="0.2">
      <c r="C32" s="21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2E4DD-1BF3-4391-8CEF-3400D9984C70}">
  <sheetPr>
    <pageSetUpPr fitToPage="1"/>
  </sheetPr>
  <dimension ref="A1:W49"/>
  <sheetViews>
    <sheetView topLeftCell="A7" workbookViewId="0">
      <selection activeCell="B15" sqref="B15:G15"/>
    </sheetView>
  </sheetViews>
  <sheetFormatPr defaultColWidth="9.140625" defaultRowHeight="11.25" customHeight="1" x14ac:dyDescent="0.2"/>
  <cols>
    <col min="1" max="1" width="6.7109375" style="54" customWidth="1"/>
    <col min="2" max="2" width="20.140625" style="54" customWidth="1"/>
    <col min="3" max="3" width="32.7109375" style="86" customWidth="1"/>
    <col min="4" max="8" width="14" style="86" customWidth="1"/>
    <col min="9" max="9" width="9.140625" style="86"/>
    <col min="10" max="14" width="88.7109375" style="87" hidden="1" customWidth="1"/>
    <col min="15" max="20" width="108.85546875" style="87" hidden="1" customWidth="1"/>
    <col min="21" max="21" width="129.5703125" style="87" hidden="1" customWidth="1"/>
    <col min="22" max="23" width="52.85546875" style="87" hidden="1" customWidth="1"/>
    <col min="24" max="16384" width="9.140625" style="86"/>
  </cols>
  <sheetData>
    <row r="1" spans="1:20" s="22" customFormat="1" ht="15" x14ac:dyDescent="0.25">
      <c r="H1" s="48" t="s">
        <v>17</v>
      </c>
    </row>
    <row r="2" spans="1:20" s="22" customFormat="1" ht="15" x14ac:dyDescent="0.25">
      <c r="A2" s="49"/>
      <c r="B2" s="49"/>
      <c r="C2" s="50"/>
      <c r="D2" s="50"/>
      <c r="E2" s="50"/>
      <c r="F2" s="50"/>
      <c r="G2" s="50"/>
      <c r="H2" s="48"/>
    </row>
    <row r="3" spans="1:20" s="22" customFormat="1" ht="15" x14ac:dyDescent="0.25">
      <c r="A3" s="49"/>
      <c r="B3" s="49"/>
      <c r="C3" s="50"/>
      <c r="D3" s="50"/>
      <c r="E3" s="50"/>
      <c r="F3" s="50"/>
      <c r="G3" s="50"/>
      <c r="H3" s="48"/>
    </row>
    <row r="4" spans="1:20" s="22" customFormat="1" ht="15" x14ac:dyDescent="0.25">
      <c r="A4" s="49"/>
      <c r="B4" s="49" t="s">
        <v>0</v>
      </c>
      <c r="C4" s="169" t="s">
        <v>18</v>
      </c>
      <c r="D4" s="169"/>
      <c r="E4" s="169"/>
      <c r="F4" s="169"/>
      <c r="G4" s="169"/>
      <c r="H4" s="50"/>
      <c r="J4" s="51" t="s">
        <v>18</v>
      </c>
      <c r="K4" s="51" t="s">
        <v>19</v>
      </c>
      <c r="L4" s="51" t="s">
        <v>19</v>
      </c>
      <c r="M4" s="51" t="s">
        <v>19</v>
      </c>
      <c r="N4" s="51" t="s">
        <v>19</v>
      </c>
    </row>
    <row r="5" spans="1:20" s="22" customFormat="1" ht="10.5" customHeight="1" x14ac:dyDescent="0.25">
      <c r="A5" s="49"/>
      <c r="B5" s="49"/>
      <c r="C5" s="148" t="s">
        <v>20</v>
      </c>
      <c r="D5" s="148"/>
      <c r="E5" s="148"/>
      <c r="F5" s="148"/>
      <c r="G5" s="148"/>
      <c r="H5" s="50"/>
    </row>
    <row r="6" spans="1:20" s="22" customFormat="1" ht="17.25" customHeight="1" x14ac:dyDescent="0.25">
      <c r="A6" s="49"/>
      <c r="B6" s="50" t="s">
        <v>21</v>
      </c>
      <c r="C6" s="52"/>
      <c r="D6" s="52"/>
      <c r="E6" s="52"/>
      <c r="F6" s="52"/>
      <c r="G6" s="52"/>
      <c r="H6" s="50"/>
    </row>
    <row r="7" spans="1:20" s="22" customFormat="1" ht="17.25" customHeight="1" x14ac:dyDescent="0.25">
      <c r="A7" s="49"/>
      <c r="B7" s="49"/>
      <c r="C7" s="52"/>
      <c r="D7" s="52"/>
      <c r="E7" s="52"/>
      <c r="F7" s="52"/>
      <c r="G7" s="52"/>
      <c r="H7" s="50"/>
    </row>
    <row r="8" spans="1:20" s="22" customFormat="1" ht="17.25" customHeight="1" x14ac:dyDescent="0.25">
      <c r="A8" s="49"/>
      <c r="B8" s="53" t="s">
        <v>69</v>
      </c>
      <c r="C8" s="52"/>
      <c r="D8" s="52"/>
      <c r="E8" s="52"/>
      <c r="F8" s="52"/>
      <c r="G8" s="52"/>
      <c r="H8" s="50"/>
    </row>
    <row r="9" spans="1:20" s="22" customFormat="1" ht="17.25" customHeight="1" x14ac:dyDescent="0.25">
      <c r="A9" s="49"/>
      <c r="B9" s="54" t="s">
        <v>64</v>
      </c>
      <c r="D9" s="48"/>
      <c r="E9" s="52"/>
      <c r="F9" s="52"/>
      <c r="G9" s="52"/>
      <c r="H9" s="50"/>
    </row>
    <row r="10" spans="1:20" s="22" customFormat="1" ht="17.25" customHeight="1" x14ac:dyDescent="0.25">
      <c r="A10" s="49"/>
      <c r="B10" s="49"/>
      <c r="C10" s="170"/>
      <c r="D10" s="170"/>
      <c r="E10" s="170"/>
      <c r="F10" s="170"/>
      <c r="G10" s="170"/>
      <c r="H10" s="50"/>
    </row>
    <row r="11" spans="1:20" s="22" customFormat="1" ht="11.25" customHeight="1" x14ac:dyDescent="0.25">
      <c r="A11" s="55"/>
      <c r="B11" s="55"/>
      <c r="C11" s="148" t="s">
        <v>22</v>
      </c>
      <c r="D11" s="148"/>
      <c r="E11" s="148"/>
      <c r="F11" s="148"/>
      <c r="G11" s="148"/>
      <c r="H11" s="56"/>
    </row>
    <row r="12" spans="1:20" s="22" customFormat="1" ht="11.25" customHeight="1" x14ac:dyDescent="0.25">
      <c r="A12" s="55"/>
      <c r="B12" s="55"/>
      <c r="C12" s="52"/>
      <c r="D12" s="52"/>
      <c r="E12" s="52"/>
      <c r="F12" s="52"/>
      <c r="G12" s="52"/>
      <c r="H12" s="56"/>
    </row>
    <row r="13" spans="1:20" s="22" customFormat="1" ht="18" x14ac:dyDescent="0.25">
      <c r="A13" s="55"/>
      <c r="B13" s="171" t="s">
        <v>23</v>
      </c>
      <c r="C13" s="171"/>
      <c r="D13" s="171"/>
      <c r="E13" s="171"/>
      <c r="F13" s="171"/>
      <c r="G13" s="171"/>
      <c r="H13" s="56"/>
    </row>
    <row r="14" spans="1:20" s="22" customFormat="1" ht="11.25" customHeight="1" x14ac:dyDescent="0.25">
      <c r="A14" s="55"/>
      <c r="B14" s="55"/>
      <c r="C14" s="52"/>
      <c r="D14" s="52"/>
      <c r="E14" s="52"/>
      <c r="F14" s="52"/>
      <c r="G14" s="52"/>
      <c r="H14" s="56"/>
    </row>
    <row r="15" spans="1:20" s="22" customFormat="1" ht="23.25" customHeight="1" x14ac:dyDescent="0.25">
      <c r="A15" s="57"/>
      <c r="B15" s="146" t="s">
        <v>126</v>
      </c>
      <c r="C15" s="146"/>
      <c r="D15" s="146"/>
      <c r="E15" s="146"/>
      <c r="F15" s="146"/>
      <c r="G15" s="146"/>
      <c r="H15" s="51"/>
      <c r="O15" s="51" t="s">
        <v>24</v>
      </c>
      <c r="P15" s="51" t="s">
        <v>19</v>
      </c>
      <c r="Q15" s="51" t="s">
        <v>19</v>
      </c>
      <c r="R15" s="51" t="s">
        <v>19</v>
      </c>
      <c r="S15" s="51" t="s">
        <v>19</v>
      </c>
      <c r="T15" s="51" t="s">
        <v>19</v>
      </c>
    </row>
    <row r="16" spans="1:20" s="22" customFormat="1" ht="13.5" customHeight="1" x14ac:dyDescent="0.25">
      <c r="A16" s="58"/>
      <c r="B16" s="151" t="s">
        <v>5</v>
      </c>
      <c r="C16" s="151"/>
      <c r="D16" s="151"/>
      <c r="E16" s="151"/>
      <c r="F16" s="151"/>
      <c r="G16" s="151"/>
      <c r="H16" s="59"/>
    </row>
    <row r="17" spans="1:23" s="22" customFormat="1" ht="9.75" customHeight="1" x14ac:dyDescent="0.25">
      <c r="A17" s="49"/>
      <c r="B17" s="49"/>
      <c r="C17" s="50"/>
      <c r="D17" s="60"/>
      <c r="E17" s="60"/>
      <c r="F17" s="60"/>
      <c r="G17" s="61"/>
      <c r="H17" s="61"/>
    </row>
    <row r="18" spans="1:23" s="22" customFormat="1" ht="15" x14ac:dyDescent="0.25">
      <c r="A18" s="62"/>
      <c r="B18" s="172" t="s">
        <v>70</v>
      </c>
      <c r="C18" s="172"/>
      <c r="D18" s="172"/>
      <c r="E18" s="172"/>
      <c r="F18" s="172"/>
      <c r="G18" s="172"/>
      <c r="H18" s="52"/>
    </row>
    <row r="19" spans="1:23" s="22" customFormat="1" ht="9.75" customHeight="1" x14ac:dyDescent="0.25">
      <c r="A19" s="49"/>
      <c r="B19" s="49"/>
      <c r="C19" s="50"/>
      <c r="D19" s="52"/>
      <c r="E19" s="52"/>
      <c r="F19" s="52"/>
      <c r="G19" s="52"/>
      <c r="H19" s="52"/>
    </row>
    <row r="20" spans="1:23" s="22" customFormat="1" ht="16.5" customHeight="1" x14ac:dyDescent="0.25">
      <c r="A20" s="173" t="s">
        <v>6</v>
      </c>
      <c r="B20" s="173" t="s">
        <v>26</v>
      </c>
      <c r="C20" s="176" t="s">
        <v>27</v>
      </c>
      <c r="D20" s="179" t="s">
        <v>65</v>
      </c>
      <c r="E20" s="179"/>
      <c r="F20" s="179"/>
      <c r="G20" s="179"/>
      <c r="H20" s="179" t="s">
        <v>66</v>
      </c>
    </row>
    <row r="21" spans="1:23" s="22" customFormat="1" ht="50.25" customHeight="1" x14ac:dyDescent="0.25">
      <c r="A21" s="174"/>
      <c r="B21" s="174"/>
      <c r="C21" s="177"/>
      <c r="D21" s="176" t="s">
        <v>28</v>
      </c>
      <c r="E21" s="176" t="s">
        <v>29</v>
      </c>
      <c r="F21" s="176" t="s">
        <v>30</v>
      </c>
      <c r="G21" s="183" t="s">
        <v>31</v>
      </c>
      <c r="H21" s="179"/>
    </row>
    <row r="22" spans="1:23" s="22" customFormat="1" ht="3.75" customHeight="1" x14ac:dyDescent="0.25">
      <c r="A22" s="175"/>
      <c r="B22" s="175"/>
      <c r="C22" s="178"/>
      <c r="D22" s="178"/>
      <c r="E22" s="178"/>
      <c r="F22" s="178"/>
      <c r="G22" s="184"/>
      <c r="H22" s="179"/>
    </row>
    <row r="23" spans="1:23" s="22" customFormat="1" ht="15" x14ac:dyDescent="0.25">
      <c r="A23" s="63">
        <v>1</v>
      </c>
      <c r="B23" s="63">
        <v>2</v>
      </c>
      <c r="C23" s="64">
        <v>3</v>
      </c>
      <c r="D23" s="64">
        <v>4</v>
      </c>
      <c r="E23" s="64">
        <v>5</v>
      </c>
      <c r="F23" s="64">
        <v>6</v>
      </c>
      <c r="G23" s="64">
        <v>7</v>
      </c>
      <c r="H23" s="64">
        <v>8</v>
      </c>
    </row>
    <row r="24" spans="1:23" s="22" customFormat="1" ht="15" x14ac:dyDescent="0.25">
      <c r="A24" s="180" t="s">
        <v>32</v>
      </c>
      <c r="B24" s="181"/>
      <c r="C24" s="181"/>
      <c r="D24" s="181"/>
      <c r="E24" s="181"/>
      <c r="F24" s="181"/>
      <c r="G24" s="181"/>
      <c r="H24" s="182"/>
      <c r="U24" s="65" t="s">
        <v>32</v>
      </c>
    </row>
    <row r="25" spans="1:23" s="22" customFormat="1" ht="15" x14ac:dyDescent="0.25">
      <c r="A25" s="63" t="s">
        <v>33</v>
      </c>
      <c r="B25" s="66" t="s">
        <v>34</v>
      </c>
      <c r="C25" s="67" t="s">
        <v>71</v>
      </c>
      <c r="D25" s="88">
        <v>6040.0178999999998</v>
      </c>
      <c r="E25" s="69"/>
      <c r="F25" s="70">
        <v>2850.1329999999998</v>
      </c>
      <c r="G25" s="69"/>
      <c r="H25" s="88">
        <v>8890.1509000000005</v>
      </c>
      <c r="U25" s="65"/>
    </row>
    <row r="26" spans="1:23" s="22" customFormat="1" ht="23.25" x14ac:dyDescent="0.25">
      <c r="A26" s="72"/>
      <c r="B26" s="185" t="s">
        <v>37</v>
      </c>
      <c r="C26" s="186"/>
      <c r="D26" s="89">
        <v>6040.0178999999998</v>
      </c>
      <c r="E26" s="74"/>
      <c r="F26" s="75">
        <v>2850.1329999999998</v>
      </c>
      <c r="G26" s="76"/>
      <c r="H26" s="81">
        <v>8890.1509000000005</v>
      </c>
      <c r="U26" s="65"/>
      <c r="V26" s="78" t="s">
        <v>37</v>
      </c>
    </row>
    <row r="27" spans="1:23" s="22" customFormat="1" ht="15" x14ac:dyDescent="0.25">
      <c r="A27" s="180" t="s">
        <v>38</v>
      </c>
      <c r="B27" s="181"/>
      <c r="C27" s="181"/>
      <c r="D27" s="181"/>
      <c r="E27" s="181"/>
      <c r="F27" s="181"/>
      <c r="G27" s="181"/>
      <c r="H27" s="182"/>
      <c r="U27" s="65" t="s">
        <v>38</v>
      </c>
      <c r="V27" s="78"/>
    </row>
    <row r="28" spans="1:23" s="22" customFormat="1" ht="15" x14ac:dyDescent="0.25">
      <c r="A28" s="72"/>
      <c r="B28" s="187" t="s">
        <v>39</v>
      </c>
      <c r="C28" s="188"/>
      <c r="D28" s="89">
        <v>6040.0178999999998</v>
      </c>
      <c r="E28" s="74"/>
      <c r="F28" s="75">
        <v>2850.1329999999998</v>
      </c>
      <c r="G28" s="76"/>
      <c r="H28" s="81">
        <v>8890.1509000000005</v>
      </c>
      <c r="U28" s="65"/>
      <c r="V28" s="78"/>
      <c r="W28" s="79" t="s">
        <v>39</v>
      </c>
    </row>
    <row r="29" spans="1:23" s="22" customFormat="1" ht="15" x14ac:dyDescent="0.25">
      <c r="A29" s="180" t="s">
        <v>40</v>
      </c>
      <c r="B29" s="181"/>
      <c r="C29" s="181"/>
      <c r="D29" s="181"/>
      <c r="E29" s="181"/>
      <c r="F29" s="181"/>
      <c r="G29" s="181"/>
      <c r="H29" s="182"/>
      <c r="U29" s="65" t="s">
        <v>40</v>
      </c>
      <c r="V29" s="78"/>
      <c r="W29" s="79"/>
    </row>
    <row r="30" spans="1:23" s="22" customFormat="1" ht="15" x14ac:dyDescent="0.25">
      <c r="A30" s="72"/>
      <c r="B30" s="187" t="s">
        <v>41</v>
      </c>
      <c r="C30" s="188"/>
      <c r="D30" s="89">
        <v>6040.0178999999998</v>
      </c>
      <c r="E30" s="74"/>
      <c r="F30" s="75">
        <v>2850.1329999999998</v>
      </c>
      <c r="G30" s="76"/>
      <c r="H30" s="81">
        <v>8890.1509000000005</v>
      </c>
      <c r="U30" s="65"/>
      <c r="V30" s="78"/>
      <c r="W30" s="79" t="s">
        <v>41</v>
      </c>
    </row>
    <row r="31" spans="1:23" s="22" customFormat="1" ht="15" x14ac:dyDescent="0.25">
      <c r="A31" s="180" t="s">
        <v>42</v>
      </c>
      <c r="B31" s="181"/>
      <c r="C31" s="181"/>
      <c r="D31" s="181"/>
      <c r="E31" s="181"/>
      <c r="F31" s="181"/>
      <c r="G31" s="181"/>
      <c r="H31" s="182"/>
      <c r="U31" s="65" t="s">
        <v>42</v>
      </c>
      <c r="V31" s="78"/>
      <c r="W31" s="79"/>
    </row>
    <row r="32" spans="1:23" s="22" customFormat="1" ht="15" x14ac:dyDescent="0.25">
      <c r="A32" s="63" t="s">
        <v>43</v>
      </c>
      <c r="B32" s="66"/>
      <c r="C32" s="67" t="s">
        <v>68</v>
      </c>
      <c r="D32" s="69"/>
      <c r="E32" s="69"/>
      <c r="F32" s="69"/>
      <c r="G32" s="82">
        <v>72.001000000000005</v>
      </c>
      <c r="H32" s="82">
        <v>72.001000000000005</v>
      </c>
      <c r="U32" s="65"/>
      <c r="V32" s="78"/>
      <c r="W32" s="79"/>
    </row>
    <row r="33" spans="1:23" s="22" customFormat="1" ht="15" x14ac:dyDescent="0.25">
      <c r="A33" s="72"/>
      <c r="B33" s="185" t="s">
        <v>45</v>
      </c>
      <c r="C33" s="186"/>
      <c r="D33" s="74"/>
      <c r="E33" s="74"/>
      <c r="F33" s="76"/>
      <c r="G33" s="83">
        <v>72.001000000000005</v>
      </c>
      <c r="H33" s="83">
        <v>72.001000000000005</v>
      </c>
      <c r="U33" s="65"/>
      <c r="V33" s="78" t="s">
        <v>45</v>
      </c>
      <c r="W33" s="79"/>
    </row>
    <row r="34" spans="1:23" s="22" customFormat="1" ht="15" x14ac:dyDescent="0.25">
      <c r="A34" s="72"/>
      <c r="B34" s="187" t="s">
        <v>46</v>
      </c>
      <c r="C34" s="188"/>
      <c r="D34" s="89">
        <v>6040.0178999999998</v>
      </c>
      <c r="E34" s="74"/>
      <c r="F34" s="75">
        <v>2850.1329999999998</v>
      </c>
      <c r="G34" s="83">
        <v>72.001000000000005</v>
      </c>
      <c r="H34" s="81">
        <v>8962.1519000000008</v>
      </c>
      <c r="U34" s="65"/>
      <c r="V34" s="78"/>
      <c r="W34" s="79" t="s">
        <v>46</v>
      </c>
    </row>
    <row r="35" spans="1:23" s="22" customFormat="1" ht="48.75" x14ac:dyDescent="0.25">
      <c r="A35" s="180" t="s">
        <v>47</v>
      </c>
      <c r="B35" s="181"/>
      <c r="C35" s="181"/>
      <c r="D35" s="181"/>
      <c r="E35" s="181"/>
      <c r="F35" s="181"/>
      <c r="G35" s="181"/>
      <c r="H35" s="182"/>
      <c r="U35" s="65" t="s">
        <v>47</v>
      </c>
      <c r="V35" s="78"/>
      <c r="W35" s="79"/>
    </row>
    <row r="36" spans="1:23" s="22" customFormat="1" ht="15" x14ac:dyDescent="0.25">
      <c r="A36" s="63" t="s">
        <v>48</v>
      </c>
      <c r="B36" s="66"/>
      <c r="C36" s="67" t="s">
        <v>49</v>
      </c>
      <c r="D36" s="69"/>
      <c r="E36" s="69"/>
      <c r="F36" s="69"/>
      <c r="G36" s="90">
        <v>26.78</v>
      </c>
      <c r="H36" s="90">
        <v>26.78</v>
      </c>
      <c r="U36" s="65"/>
      <c r="V36" s="78"/>
      <c r="W36" s="79"/>
    </row>
    <row r="37" spans="1:23" s="22" customFormat="1" ht="113.25" x14ac:dyDescent="0.25">
      <c r="A37" s="72"/>
      <c r="B37" s="185" t="s">
        <v>50</v>
      </c>
      <c r="C37" s="186"/>
      <c r="D37" s="74"/>
      <c r="E37" s="74"/>
      <c r="F37" s="76"/>
      <c r="G37" s="91">
        <v>26.78</v>
      </c>
      <c r="H37" s="91">
        <v>26.78</v>
      </c>
      <c r="U37" s="65"/>
      <c r="V37" s="78" t="s">
        <v>50</v>
      </c>
      <c r="W37" s="79"/>
    </row>
    <row r="38" spans="1:23" s="22" customFormat="1" ht="15" x14ac:dyDescent="0.25">
      <c r="A38" s="72"/>
      <c r="B38" s="187" t="s">
        <v>51</v>
      </c>
      <c r="C38" s="188"/>
      <c r="D38" s="89">
        <v>6040.0178999999998</v>
      </c>
      <c r="E38" s="74"/>
      <c r="F38" s="75">
        <v>2850.1329999999998</v>
      </c>
      <c r="G38" s="83">
        <v>98.781000000000006</v>
      </c>
      <c r="H38" s="81">
        <v>8988.9318999999996</v>
      </c>
      <c r="U38" s="65"/>
      <c r="V38" s="78"/>
      <c r="W38" s="79" t="s">
        <v>51</v>
      </c>
    </row>
    <row r="39" spans="1:23" s="22" customFormat="1" ht="15" x14ac:dyDescent="0.25">
      <c r="A39" s="180" t="s">
        <v>52</v>
      </c>
      <c r="B39" s="181"/>
      <c r="C39" s="181"/>
      <c r="D39" s="181"/>
      <c r="E39" s="181"/>
      <c r="F39" s="181"/>
      <c r="G39" s="181"/>
      <c r="H39" s="182"/>
      <c r="U39" s="65" t="s">
        <v>52</v>
      </c>
      <c r="V39" s="78"/>
      <c r="W39" s="79"/>
    </row>
    <row r="40" spans="1:23" s="22" customFormat="1" ht="15" x14ac:dyDescent="0.25">
      <c r="A40" s="72"/>
      <c r="B40" s="187" t="s">
        <v>53</v>
      </c>
      <c r="C40" s="188"/>
      <c r="D40" s="89">
        <v>6040.0178999999998</v>
      </c>
      <c r="E40" s="74"/>
      <c r="F40" s="75">
        <v>2850.1329999999998</v>
      </c>
      <c r="G40" s="83">
        <v>98.781000000000006</v>
      </c>
      <c r="H40" s="81">
        <v>8988.9318999999996</v>
      </c>
      <c r="U40" s="65"/>
      <c r="V40" s="78"/>
      <c r="W40" s="79" t="s">
        <v>53</v>
      </c>
    </row>
    <row r="41" spans="1:23" s="22" customFormat="1" ht="15" x14ac:dyDescent="0.25">
      <c r="A41" s="180" t="s">
        <v>54</v>
      </c>
      <c r="B41" s="181"/>
      <c r="C41" s="181"/>
      <c r="D41" s="181"/>
      <c r="E41" s="181"/>
      <c r="F41" s="181"/>
      <c r="G41" s="181"/>
      <c r="H41" s="182"/>
      <c r="U41" s="65" t="s">
        <v>54</v>
      </c>
      <c r="V41" s="78"/>
      <c r="W41" s="79"/>
    </row>
    <row r="42" spans="1:23" s="22" customFormat="1" ht="15" x14ac:dyDescent="0.25">
      <c r="A42" s="63" t="s">
        <v>33</v>
      </c>
      <c r="B42" s="66" t="s">
        <v>55</v>
      </c>
      <c r="C42" s="67" t="s">
        <v>56</v>
      </c>
      <c r="D42" s="71">
        <v>1208.0035800000001</v>
      </c>
      <c r="E42" s="69"/>
      <c r="F42" s="92">
        <v>570.02660000000003</v>
      </c>
      <c r="G42" s="92">
        <v>19.7562</v>
      </c>
      <c r="H42" s="71">
        <v>1797.78638</v>
      </c>
      <c r="U42" s="65"/>
      <c r="V42" s="78"/>
      <c r="W42" s="79"/>
    </row>
    <row r="43" spans="1:23" s="22" customFormat="1" ht="15" x14ac:dyDescent="0.25">
      <c r="A43" s="63"/>
      <c r="B43" s="66"/>
      <c r="C43" s="67"/>
      <c r="D43" s="69" t="s">
        <v>57</v>
      </c>
      <c r="E43" s="69" t="s">
        <v>58</v>
      </c>
      <c r="F43" s="69" t="s">
        <v>59</v>
      </c>
      <c r="G43" s="69" t="s">
        <v>60</v>
      </c>
      <c r="H43" s="69"/>
      <c r="U43" s="65"/>
      <c r="V43" s="78"/>
      <c r="W43" s="79"/>
    </row>
    <row r="44" spans="1:23" s="22" customFormat="1" ht="15" x14ac:dyDescent="0.25">
      <c r="A44" s="72"/>
      <c r="B44" s="185" t="s">
        <v>61</v>
      </c>
      <c r="C44" s="186"/>
      <c r="D44" s="84">
        <v>1208.0035800000001</v>
      </c>
      <c r="E44" s="74"/>
      <c r="F44" s="85">
        <v>570.02660000000003</v>
      </c>
      <c r="G44" s="85">
        <v>19.7562</v>
      </c>
      <c r="H44" s="77">
        <v>1797.78638</v>
      </c>
      <c r="U44" s="65"/>
      <c r="V44" s="78" t="s">
        <v>61</v>
      </c>
      <c r="W44" s="79"/>
    </row>
    <row r="45" spans="1:23" s="22" customFormat="1" ht="15" x14ac:dyDescent="0.25">
      <c r="A45" s="72"/>
      <c r="B45" s="187" t="s">
        <v>62</v>
      </c>
      <c r="C45" s="188"/>
      <c r="D45" s="84">
        <v>7248.0214800000003</v>
      </c>
      <c r="E45" s="74"/>
      <c r="F45" s="81">
        <v>3420.1596</v>
      </c>
      <c r="G45" s="85">
        <v>118.5372</v>
      </c>
      <c r="H45" s="77">
        <v>10786.718279999999</v>
      </c>
      <c r="U45" s="65"/>
      <c r="V45" s="78"/>
      <c r="W45" s="79" t="s">
        <v>62</v>
      </c>
    </row>
    <row r="49" spans="3:3" s="22" customFormat="1" ht="15" x14ac:dyDescent="0.25">
      <c r="C49" s="93"/>
    </row>
  </sheetData>
  <mergeCells count="34"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7DC64-8A77-4172-A316-13CE4B78C35B}">
  <dimension ref="A1:C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124</v>
      </c>
      <c r="C6" s="7">
        <f>C26</f>
        <v>13345.580388451222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43" t="s">
        <v>4</v>
      </c>
      <c r="C12" s="143"/>
    </row>
    <row r="13" spans="1:3" ht="15" x14ac:dyDescent="0.2">
      <c r="A13" s="3"/>
      <c r="B13" s="3"/>
      <c r="C13" s="3"/>
    </row>
    <row r="14" spans="1:3" ht="50.25" customHeight="1" x14ac:dyDescent="0.2">
      <c r="A14" s="3"/>
      <c r="B14" s="189" t="s">
        <v>126</v>
      </c>
      <c r="C14" s="189"/>
    </row>
    <row r="15" spans="1:3" ht="15" x14ac:dyDescent="0.2">
      <c r="A15" s="5"/>
      <c r="B15" s="144" t="s">
        <v>5</v>
      </c>
      <c r="C15" s="144"/>
    </row>
    <row r="16" spans="1:3" ht="15" x14ac:dyDescent="0.2">
      <c r="A16" s="3"/>
      <c r="B16" s="3"/>
      <c r="C16" s="3"/>
    </row>
    <row r="17" spans="1:3" ht="15" x14ac:dyDescent="0.2">
      <c r="A17" s="3"/>
      <c r="B17" s="3"/>
      <c r="C17" s="3"/>
    </row>
    <row r="18" spans="1:3" ht="28.5" x14ac:dyDescent="0.2">
      <c r="A18" s="10" t="s">
        <v>6</v>
      </c>
      <c r="B18" s="11" t="s">
        <v>7</v>
      </c>
      <c r="C18" s="12" t="s">
        <v>8</v>
      </c>
    </row>
    <row r="19" spans="1:3" x14ac:dyDescent="0.2">
      <c r="A19" s="10">
        <v>1</v>
      </c>
      <c r="B19" s="11">
        <v>2</v>
      </c>
      <c r="C19" s="13">
        <v>3</v>
      </c>
    </row>
    <row r="20" spans="1:3" x14ac:dyDescent="0.2">
      <c r="A20" s="14">
        <v>1</v>
      </c>
      <c r="B20" s="15" t="s">
        <v>9</v>
      </c>
      <c r="C20" s="16">
        <v>8988.9318999999996</v>
      </c>
    </row>
    <row r="21" spans="1:3" x14ac:dyDescent="0.2">
      <c r="A21" s="14">
        <v>1.1000000000000001</v>
      </c>
      <c r="B21" s="15" t="s">
        <v>10</v>
      </c>
      <c r="C21" s="17">
        <v>6040.0178999999998</v>
      </c>
    </row>
    <row r="22" spans="1:3" x14ac:dyDescent="0.2">
      <c r="A22" s="14">
        <v>1.2</v>
      </c>
      <c r="B22" s="15" t="s">
        <v>11</v>
      </c>
      <c r="C22" s="19">
        <v>2850.1329999999998</v>
      </c>
    </row>
    <row r="23" spans="1:3" x14ac:dyDescent="0.2">
      <c r="A23" s="14">
        <v>1.3</v>
      </c>
      <c r="B23" s="15" t="s">
        <v>12</v>
      </c>
      <c r="C23" s="19">
        <v>98.781000000000006</v>
      </c>
    </row>
    <row r="24" spans="1:3" x14ac:dyDescent="0.2">
      <c r="A24" s="14">
        <v>2</v>
      </c>
      <c r="B24" s="15" t="s">
        <v>13</v>
      </c>
      <c r="C24" s="19">
        <v>10786.718279999999</v>
      </c>
    </row>
    <row r="25" spans="1:3" x14ac:dyDescent="0.2">
      <c r="A25" s="14">
        <v>2.1</v>
      </c>
      <c r="B25" s="15" t="s">
        <v>14</v>
      </c>
      <c r="C25" s="19">
        <v>1797.78638</v>
      </c>
    </row>
    <row r="26" spans="1:3" ht="24" x14ac:dyDescent="0.2">
      <c r="A26" s="14">
        <v>3</v>
      </c>
      <c r="B26" s="15" t="s">
        <v>15</v>
      </c>
      <c r="C26" s="20">
        <v>13345.580388451222</v>
      </c>
    </row>
    <row r="27" spans="1:3" ht="15" x14ac:dyDescent="0.2">
      <c r="A27" s="3"/>
      <c r="C27" s="3"/>
    </row>
    <row r="28" spans="1:3" ht="25.5" customHeight="1" x14ac:dyDescent="0.2">
      <c r="A28" s="145" t="s">
        <v>16</v>
      </c>
      <c r="B28" s="145"/>
      <c r="C28" s="145"/>
    </row>
    <row r="31" spans="1:3" ht="15" customHeight="1" x14ac:dyDescent="0.2"/>
    <row r="32" spans="1:3" x14ac:dyDescent="0.2">
      <c r="C32" s="21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46A12-8E52-4B04-9A69-32E0AD843483}">
  <sheetPr>
    <pageSetUpPr fitToPage="1"/>
  </sheetPr>
  <dimension ref="A1:W47"/>
  <sheetViews>
    <sheetView topLeftCell="A4" workbookViewId="0">
      <selection activeCell="B18" sqref="B18:G18"/>
    </sheetView>
  </sheetViews>
  <sheetFormatPr defaultColWidth="9.140625" defaultRowHeight="11.25" customHeight="1" x14ac:dyDescent="0.2"/>
  <cols>
    <col min="1" max="1" width="6.7109375" style="54" customWidth="1"/>
    <col min="2" max="2" width="20.140625" style="54" customWidth="1"/>
    <col min="3" max="3" width="32.7109375" style="86" customWidth="1"/>
    <col min="4" max="8" width="14" style="86" customWidth="1"/>
    <col min="9" max="9" width="9.140625" style="86"/>
    <col min="10" max="14" width="88.7109375" style="87" hidden="1" customWidth="1"/>
    <col min="15" max="20" width="108.85546875" style="87" hidden="1" customWidth="1"/>
    <col min="21" max="21" width="129.5703125" style="87" hidden="1" customWidth="1"/>
    <col min="22" max="23" width="52.85546875" style="87" hidden="1" customWidth="1"/>
    <col min="24" max="16384" width="9.140625" style="86"/>
  </cols>
  <sheetData>
    <row r="1" spans="1:20" s="22" customFormat="1" ht="15" x14ac:dyDescent="0.25">
      <c r="H1" s="48" t="s">
        <v>17</v>
      </c>
    </row>
    <row r="2" spans="1:20" s="22" customFormat="1" ht="15" x14ac:dyDescent="0.25">
      <c r="A2" s="49"/>
      <c r="B2" s="49"/>
      <c r="C2" s="50"/>
      <c r="D2" s="50"/>
      <c r="E2" s="50"/>
      <c r="F2" s="50"/>
      <c r="G2" s="50"/>
      <c r="H2" s="48"/>
    </row>
    <row r="3" spans="1:20" s="22" customFormat="1" ht="15" x14ac:dyDescent="0.25">
      <c r="A3" s="49"/>
      <c r="B3" s="49"/>
      <c r="C3" s="50"/>
      <c r="D3" s="50"/>
      <c r="E3" s="50"/>
      <c r="F3" s="50"/>
      <c r="G3" s="50"/>
      <c r="H3" s="48"/>
    </row>
    <row r="4" spans="1:20" s="22" customFormat="1" ht="15" x14ac:dyDescent="0.25">
      <c r="A4" s="49"/>
      <c r="B4" s="49" t="s">
        <v>0</v>
      </c>
      <c r="C4" s="169" t="s">
        <v>18</v>
      </c>
      <c r="D4" s="169"/>
      <c r="E4" s="169"/>
      <c r="F4" s="169"/>
      <c r="G4" s="169"/>
      <c r="H4" s="50"/>
      <c r="J4" s="51" t="s">
        <v>18</v>
      </c>
      <c r="K4" s="51" t="s">
        <v>19</v>
      </c>
      <c r="L4" s="51" t="s">
        <v>19</v>
      </c>
      <c r="M4" s="51" t="s">
        <v>19</v>
      </c>
      <c r="N4" s="51" t="s">
        <v>19</v>
      </c>
    </row>
    <row r="5" spans="1:20" s="22" customFormat="1" ht="10.5" customHeight="1" x14ac:dyDescent="0.25">
      <c r="A5" s="49"/>
      <c r="B5" s="49"/>
      <c r="C5" s="148" t="s">
        <v>20</v>
      </c>
      <c r="D5" s="148"/>
      <c r="E5" s="148"/>
      <c r="F5" s="148"/>
      <c r="G5" s="148"/>
      <c r="H5" s="50"/>
    </row>
    <row r="6" spans="1:20" s="22" customFormat="1" ht="17.25" customHeight="1" x14ac:dyDescent="0.25">
      <c r="A6" s="49"/>
      <c r="B6" s="50" t="s">
        <v>21</v>
      </c>
      <c r="C6" s="52"/>
      <c r="D6" s="52"/>
      <c r="E6" s="52"/>
      <c r="F6" s="52"/>
      <c r="G6" s="52"/>
      <c r="H6" s="50"/>
    </row>
    <row r="7" spans="1:20" s="22" customFormat="1" ht="17.25" customHeight="1" x14ac:dyDescent="0.25">
      <c r="A7" s="49"/>
      <c r="B7" s="49"/>
      <c r="C7" s="52"/>
      <c r="D7" s="52"/>
      <c r="E7" s="52"/>
      <c r="F7" s="52"/>
      <c r="G7" s="52"/>
      <c r="H7" s="50"/>
    </row>
    <row r="8" spans="1:20" s="22" customFormat="1" ht="17.25" customHeight="1" x14ac:dyDescent="0.25">
      <c r="A8" s="49"/>
      <c r="B8" s="53" t="s">
        <v>72</v>
      </c>
      <c r="C8" s="52"/>
      <c r="D8" s="52"/>
      <c r="E8" s="52"/>
      <c r="F8" s="52"/>
      <c r="G8" s="52"/>
      <c r="H8" s="50"/>
    </row>
    <row r="9" spans="1:20" s="22" customFormat="1" ht="17.25" customHeight="1" x14ac:dyDescent="0.25">
      <c r="A9" s="49"/>
      <c r="B9" s="54" t="s">
        <v>64</v>
      </c>
      <c r="D9" s="48"/>
      <c r="E9" s="52"/>
      <c r="F9" s="52"/>
      <c r="G9" s="52"/>
      <c r="H9" s="50"/>
    </row>
    <row r="10" spans="1:20" s="22" customFormat="1" ht="17.25" customHeight="1" x14ac:dyDescent="0.25">
      <c r="A10" s="49"/>
      <c r="B10" s="49"/>
      <c r="C10" s="170"/>
      <c r="D10" s="170"/>
      <c r="E10" s="170"/>
      <c r="F10" s="170"/>
      <c r="G10" s="170"/>
      <c r="H10" s="50"/>
    </row>
    <row r="11" spans="1:20" s="22" customFormat="1" ht="11.25" customHeight="1" x14ac:dyDescent="0.25">
      <c r="A11" s="55"/>
      <c r="B11" s="55"/>
      <c r="C11" s="148" t="s">
        <v>22</v>
      </c>
      <c r="D11" s="148"/>
      <c r="E11" s="148"/>
      <c r="F11" s="148"/>
      <c r="G11" s="148"/>
      <c r="H11" s="56"/>
    </row>
    <row r="12" spans="1:20" s="22" customFormat="1" ht="11.25" customHeight="1" x14ac:dyDescent="0.25">
      <c r="A12" s="55"/>
      <c r="B12" s="55"/>
      <c r="C12" s="52"/>
      <c r="D12" s="52"/>
      <c r="E12" s="52"/>
      <c r="F12" s="52"/>
      <c r="G12" s="52"/>
      <c r="H12" s="56"/>
    </row>
    <row r="13" spans="1:20" s="22" customFormat="1" ht="18" x14ac:dyDescent="0.25">
      <c r="A13" s="55"/>
      <c r="B13" s="171" t="s">
        <v>23</v>
      </c>
      <c r="C13" s="171"/>
      <c r="D13" s="171"/>
      <c r="E13" s="171"/>
      <c r="F13" s="171"/>
      <c r="G13" s="171"/>
      <c r="H13" s="56"/>
    </row>
    <row r="14" spans="1:20" s="22" customFormat="1" ht="11.25" customHeight="1" x14ac:dyDescent="0.25">
      <c r="A14" s="55"/>
      <c r="B14" s="55"/>
      <c r="C14" s="52"/>
      <c r="D14" s="52"/>
      <c r="E14" s="52"/>
      <c r="F14" s="52"/>
      <c r="G14" s="52"/>
      <c r="H14" s="56"/>
    </row>
    <row r="15" spans="1:20" s="22" customFormat="1" ht="39.75" customHeight="1" x14ac:dyDescent="0.25">
      <c r="A15" s="57"/>
      <c r="B15" s="146" t="s">
        <v>126</v>
      </c>
      <c r="C15" s="146"/>
      <c r="D15" s="146"/>
      <c r="E15" s="146"/>
      <c r="F15" s="146"/>
      <c r="G15" s="146"/>
      <c r="H15" s="51"/>
      <c r="O15" s="51" t="s">
        <v>24</v>
      </c>
      <c r="P15" s="51" t="s">
        <v>19</v>
      </c>
      <c r="Q15" s="51" t="s">
        <v>19</v>
      </c>
      <c r="R15" s="51" t="s">
        <v>19</v>
      </c>
      <c r="S15" s="51" t="s">
        <v>19</v>
      </c>
      <c r="T15" s="51" t="s">
        <v>19</v>
      </c>
    </row>
    <row r="16" spans="1:20" s="22" customFormat="1" ht="13.5" customHeight="1" x14ac:dyDescent="0.25">
      <c r="A16" s="58"/>
      <c r="B16" s="151" t="s">
        <v>5</v>
      </c>
      <c r="C16" s="151"/>
      <c r="D16" s="151"/>
      <c r="E16" s="151"/>
      <c r="F16" s="151"/>
      <c r="G16" s="151"/>
      <c r="H16" s="59"/>
    </row>
    <row r="17" spans="1:23" s="22" customFormat="1" ht="9.75" customHeight="1" x14ac:dyDescent="0.25">
      <c r="A17" s="49"/>
      <c r="B17" s="49"/>
      <c r="C17" s="50"/>
      <c r="D17" s="60"/>
      <c r="E17" s="60"/>
      <c r="F17" s="60"/>
      <c r="G17" s="61"/>
      <c r="H17" s="61"/>
    </row>
    <row r="18" spans="1:23" s="22" customFormat="1" ht="15" x14ac:dyDescent="0.25">
      <c r="A18" s="62"/>
      <c r="B18" s="172" t="s">
        <v>25</v>
      </c>
      <c r="C18" s="172"/>
      <c r="D18" s="172"/>
      <c r="E18" s="172"/>
      <c r="F18" s="172"/>
      <c r="G18" s="172"/>
      <c r="H18" s="52"/>
    </row>
    <row r="19" spans="1:23" s="22" customFormat="1" ht="9.75" customHeight="1" x14ac:dyDescent="0.25">
      <c r="A19" s="49"/>
      <c r="B19" s="49"/>
      <c r="C19" s="50"/>
      <c r="D19" s="52"/>
      <c r="E19" s="52"/>
      <c r="F19" s="52"/>
      <c r="G19" s="52"/>
      <c r="H19" s="52"/>
    </row>
    <row r="20" spans="1:23" s="22" customFormat="1" ht="16.5" customHeight="1" x14ac:dyDescent="0.25">
      <c r="A20" s="173" t="s">
        <v>6</v>
      </c>
      <c r="B20" s="173" t="s">
        <v>26</v>
      </c>
      <c r="C20" s="176" t="s">
        <v>27</v>
      </c>
      <c r="D20" s="179" t="s">
        <v>65</v>
      </c>
      <c r="E20" s="179"/>
      <c r="F20" s="179"/>
      <c r="G20" s="179"/>
      <c r="H20" s="179" t="s">
        <v>66</v>
      </c>
    </row>
    <row r="21" spans="1:23" s="22" customFormat="1" ht="50.25" customHeight="1" x14ac:dyDescent="0.25">
      <c r="A21" s="174"/>
      <c r="B21" s="174"/>
      <c r="C21" s="177"/>
      <c r="D21" s="176" t="s">
        <v>28</v>
      </c>
      <c r="E21" s="176" t="s">
        <v>29</v>
      </c>
      <c r="F21" s="176" t="s">
        <v>30</v>
      </c>
      <c r="G21" s="183" t="s">
        <v>31</v>
      </c>
      <c r="H21" s="179"/>
    </row>
    <row r="22" spans="1:23" s="22" customFormat="1" ht="3.75" customHeight="1" x14ac:dyDescent="0.25">
      <c r="A22" s="175"/>
      <c r="B22" s="175"/>
      <c r="C22" s="178"/>
      <c r="D22" s="178"/>
      <c r="E22" s="178"/>
      <c r="F22" s="178"/>
      <c r="G22" s="184"/>
      <c r="H22" s="179"/>
    </row>
    <row r="23" spans="1:23" s="22" customFormat="1" ht="15" x14ac:dyDescent="0.25">
      <c r="A23" s="63">
        <v>1</v>
      </c>
      <c r="B23" s="63">
        <v>2</v>
      </c>
      <c r="C23" s="64">
        <v>3</v>
      </c>
      <c r="D23" s="64">
        <v>4</v>
      </c>
      <c r="E23" s="64">
        <v>5</v>
      </c>
      <c r="F23" s="64">
        <v>6</v>
      </c>
      <c r="G23" s="64">
        <v>7</v>
      </c>
      <c r="H23" s="64">
        <v>8</v>
      </c>
    </row>
    <row r="24" spans="1:23" s="22" customFormat="1" ht="15" x14ac:dyDescent="0.25">
      <c r="A24" s="180" t="s">
        <v>32</v>
      </c>
      <c r="B24" s="181"/>
      <c r="C24" s="181"/>
      <c r="D24" s="181"/>
      <c r="E24" s="181"/>
      <c r="F24" s="181"/>
      <c r="G24" s="181"/>
      <c r="H24" s="182"/>
      <c r="U24" s="65" t="s">
        <v>32</v>
      </c>
    </row>
    <row r="25" spans="1:23" s="22" customFormat="1" ht="15" x14ac:dyDescent="0.25">
      <c r="A25" s="63" t="s">
        <v>33</v>
      </c>
      <c r="B25" s="66" t="s">
        <v>34</v>
      </c>
      <c r="C25" s="67" t="s">
        <v>73</v>
      </c>
      <c r="D25" s="71">
        <v>13234.36152</v>
      </c>
      <c r="E25" s="69"/>
      <c r="F25" s="69"/>
      <c r="G25" s="69"/>
      <c r="H25" s="71">
        <v>13234.36152</v>
      </c>
      <c r="U25" s="65"/>
    </row>
    <row r="26" spans="1:23" s="22" customFormat="1" ht="23.25" x14ac:dyDescent="0.25">
      <c r="A26" s="72"/>
      <c r="B26" s="185" t="s">
        <v>37</v>
      </c>
      <c r="C26" s="186"/>
      <c r="D26" s="84">
        <v>13234.36152</v>
      </c>
      <c r="E26" s="74"/>
      <c r="F26" s="76"/>
      <c r="G26" s="76"/>
      <c r="H26" s="77">
        <v>13234.36152</v>
      </c>
      <c r="U26" s="65"/>
      <c r="V26" s="78" t="s">
        <v>37</v>
      </c>
    </row>
    <row r="27" spans="1:23" s="22" customFormat="1" ht="15" x14ac:dyDescent="0.25">
      <c r="A27" s="180" t="s">
        <v>38</v>
      </c>
      <c r="B27" s="181"/>
      <c r="C27" s="181"/>
      <c r="D27" s="181"/>
      <c r="E27" s="181"/>
      <c r="F27" s="181"/>
      <c r="G27" s="181"/>
      <c r="H27" s="182"/>
      <c r="U27" s="65" t="s">
        <v>38</v>
      </c>
      <c r="V27" s="78"/>
    </row>
    <row r="28" spans="1:23" s="22" customFormat="1" ht="15" x14ac:dyDescent="0.25">
      <c r="A28" s="72"/>
      <c r="B28" s="187" t="s">
        <v>39</v>
      </c>
      <c r="C28" s="188"/>
      <c r="D28" s="84">
        <v>13234.36152</v>
      </c>
      <c r="E28" s="74"/>
      <c r="F28" s="76"/>
      <c r="G28" s="76"/>
      <c r="H28" s="77">
        <v>13234.36152</v>
      </c>
      <c r="U28" s="65"/>
      <c r="V28" s="78"/>
      <c r="W28" s="79" t="s">
        <v>39</v>
      </c>
    </row>
    <row r="29" spans="1:23" s="22" customFormat="1" ht="15" x14ac:dyDescent="0.25">
      <c r="A29" s="180" t="s">
        <v>40</v>
      </c>
      <c r="B29" s="181"/>
      <c r="C29" s="181"/>
      <c r="D29" s="181"/>
      <c r="E29" s="181"/>
      <c r="F29" s="181"/>
      <c r="G29" s="181"/>
      <c r="H29" s="182"/>
      <c r="U29" s="65" t="s">
        <v>40</v>
      </c>
      <c r="V29" s="78"/>
      <c r="W29" s="79"/>
    </row>
    <row r="30" spans="1:23" s="22" customFormat="1" ht="15" x14ac:dyDescent="0.25">
      <c r="A30" s="72"/>
      <c r="B30" s="187" t="s">
        <v>41</v>
      </c>
      <c r="C30" s="188"/>
      <c r="D30" s="84">
        <v>13234.36152</v>
      </c>
      <c r="E30" s="74"/>
      <c r="F30" s="76"/>
      <c r="G30" s="76"/>
      <c r="H30" s="77">
        <v>13234.36152</v>
      </c>
      <c r="U30" s="65"/>
      <c r="V30" s="78"/>
      <c r="W30" s="79" t="s">
        <v>41</v>
      </c>
    </row>
    <row r="31" spans="1:23" s="22" customFormat="1" ht="15" x14ac:dyDescent="0.25">
      <c r="A31" s="180" t="s">
        <v>42</v>
      </c>
      <c r="B31" s="181"/>
      <c r="C31" s="181"/>
      <c r="D31" s="181"/>
      <c r="E31" s="181"/>
      <c r="F31" s="181"/>
      <c r="G31" s="181"/>
      <c r="H31" s="182"/>
      <c r="U31" s="65" t="s">
        <v>42</v>
      </c>
      <c r="V31" s="78"/>
      <c r="W31" s="79"/>
    </row>
    <row r="32" spans="1:23" s="22" customFormat="1" ht="15" x14ac:dyDescent="0.25">
      <c r="A32" s="63" t="s">
        <v>43</v>
      </c>
      <c r="B32" s="66"/>
      <c r="C32" s="67" t="s">
        <v>68</v>
      </c>
      <c r="D32" s="69"/>
      <c r="E32" s="69"/>
      <c r="F32" s="69"/>
      <c r="G32" s="69"/>
      <c r="H32" s="69"/>
      <c r="U32" s="65"/>
      <c r="V32" s="78"/>
      <c r="W32" s="79"/>
    </row>
    <row r="33" spans="1:23" s="22" customFormat="1" ht="15" x14ac:dyDescent="0.25">
      <c r="A33" s="72"/>
      <c r="B33" s="185" t="s">
        <v>45</v>
      </c>
      <c r="C33" s="186"/>
      <c r="D33" s="74"/>
      <c r="E33" s="74"/>
      <c r="F33" s="76"/>
      <c r="G33" s="76"/>
      <c r="H33" s="76"/>
      <c r="U33" s="65"/>
      <c r="V33" s="78" t="s">
        <v>45</v>
      </c>
      <c r="W33" s="79"/>
    </row>
    <row r="34" spans="1:23" s="22" customFormat="1" ht="15" x14ac:dyDescent="0.25">
      <c r="A34" s="72"/>
      <c r="B34" s="187" t="s">
        <v>46</v>
      </c>
      <c r="C34" s="188"/>
      <c r="D34" s="84">
        <v>13234.36152</v>
      </c>
      <c r="E34" s="74"/>
      <c r="F34" s="76"/>
      <c r="G34" s="76"/>
      <c r="H34" s="77">
        <v>13234.36152</v>
      </c>
      <c r="U34" s="65"/>
      <c r="V34" s="78"/>
      <c r="W34" s="79" t="s">
        <v>46</v>
      </c>
    </row>
    <row r="35" spans="1:23" s="22" customFormat="1" ht="48.75" x14ac:dyDescent="0.25">
      <c r="A35" s="180" t="s">
        <v>47</v>
      </c>
      <c r="B35" s="181"/>
      <c r="C35" s="181"/>
      <c r="D35" s="181"/>
      <c r="E35" s="181"/>
      <c r="F35" s="181"/>
      <c r="G35" s="181"/>
      <c r="H35" s="182"/>
      <c r="U35" s="65" t="s">
        <v>47</v>
      </c>
      <c r="V35" s="78"/>
      <c r="W35" s="79"/>
    </row>
    <row r="36" spans="1:23" s="22" customFormat="1" ht="15" x14ac:dyDescent="0.25">
      <c r="A36" s="63" t="s">
        <v>48</v>
      </c>
      <c r="B36" s="66"/>
      <c r="C36" s="67" t="s">
        <v>49</v>
      </c>
      <c r="D36" s="69"/>
      <c r="E36" s="69"/>
      <c r="F36" s="69"/>
      <c r="G36" s="69"/>
      <c r="H36" s="69"/>
      <c r="U36" s="65"/>
      <c r="V36" s="78"/>
      <c r="W36" s="79"/>
    </row>
    <row r="37" spans="1:23" s="22" customFormat="1" ht="113.25" x14ac:dyDescent="0.25">
      <c r="A37" s="72"/>
      <c r="B37" s="185" t="s">
        <v>50</v>
      </c>
      <c r="C37" s="186"/>
      <c r="D37" s="74"/>
      <c r="E37" s="74"/>
      <c r="F37" s="76"/>
      <c r="G37" s="76"/>
      <c r="H37" s="76"/>
      <c r="U37" s="65"/>
      <c r="V37" s="78" t="s">
        <v>50</v>
      </c>
      <c r="W37" s="79"/>
    </row>
    <row r="38" spans="1:23" s="22" customFormat="1" ht="15" x14ac:dyDescent="0.25">
      <c r="A38" s="72"/>
      <c r="B38" s="187" t="s">
        <v>51</v>
      </c>
      <c r="C38" s="188"/>
      <c r="D38" s="84">
        <v>13234.36152</v>
      </c>
      <c r="E38" s="74"/>
      <c r="F38" s="76"/>
      <c r="G38" s="76"/>
      <c r="H38" s="77">
        <v>13234.36152</v>
      </c>
      <c r="U38" s="65"/>
      <c r="V38" s="78"/>
      <c r="W38" s="79" t="s">
        <v>51</v>
      </c>
    </row>
    <row r="39" spans="1:23" s="22" customFormat="1" ht="15" x14ac:dyDescent="0.25">
      <c r="A39" s="180" t="s">
        <v>52</v>
      </c>
      <c r="B39" s="181"/>
      <c r="C39" s="181"/>
      <c r="D39" s="181"/>
      <c r="E39" s="181"/>
      <c r="F39" s="181"/>
      <c r="G39" s="181"/>
      <c r="H39" s="182"/>
      <c r="U39" s="65" t="s">
        <v>52</v>
      </c>
      <c r="V39" s="78"/>
      <c r="W39" s="79"/>
    </row>
    <row r="40" spans="1:23" s="22" customFormat="1" ht="15" x14ac:dyDescent="0.25">
      <c r="A40" s="72"/>
      <c r="B40" s="187" t="s">
        <v>53</v>
      </c>
      <c r="C40" s="188"/>
      <c r="D40" s="84">
        <v>13234.36152</v>
      </c>
      <c r="E40" s="74"/>
      <c r="F40" s="76"/>
      <c r="G40" s="76"/>
      <c r="H40" s="77">
        <v>13234.36152</v>
      </c>
      <c r="U40" s="65"/>
      <c r="V40" s="78"/>
      <c r="W40" s="79" t="s">
        <v>53</v>
      </c>
    </row>
    <row r="41" spans="1:23" s="22" customFormat="1" ht="15" x14ac:dyDescent="0.25">
      <c r="A41" s="180" t="s">
        <v>54</v>
      </c>
      <c r="B41" s="181"/>
      <c r="C41" s="181"/>
      <c r="D41" s="181"/>
      <c r="E41" s="181"/>
      <c r="F41" s="181"/>
      <c r="G41" s="181"/>
      <c r="H41" s="182"/>
      <c r="U41" s="65" t="s">
        <v>54</v>
      </c>
      <c r="V41" s="78"/>
      <c r="W41" s="79"/>
    </row>
    <row r="42" spans="1:23" s="22" customFormat="1" ht="15" x14ac:dyDescent="0.25">
      <c r="A42" s="63" t="s">
        <v>33</v>
      </c>
      <c r="B42" s="66" t="s">
        <v>55</v>
      </c>
      <c r="C42" s="67" t="s">
        <v>56</v>
      </c>
      <c r="D42" s="88">
        <v>2646.8723</v>
      </c>
      <c r="E42" s="69"/>
      <c r="F42" s="69"/>
      <c r="G42" s="69"/>
      <c r="H42" s="88">
        <v>2646.8723</v>
      </c>
      <c r="U42" s="65"/>
      <c r="V42" s="78"/>
      <c r="W42" s="79"/>
    </row>
    <row r="43" spans="1:23" s="22" customFormat="1" ht="15" x14ac:dyDescent="0.25">
      <c r="A43" s="63"/>
      <c r="B43" s="66"/>
      <c r="C43" s="67"/>
      <c r="D43" s="69" t="s">
        <v>57</v>
      </c>
      <c r="E43" s="69" t="s">
        <v>58</v>
      </c>
      <c r="F43" s="69" t="s">
        <v>59</v>
      </c>
      <c r="G43" s="69" t="s">
        <v>60</v>
      </c>
      <c r="H43" s="69"/>
      <c r="U43" s="65"/>
      <c r="V43" s="78"/>
      <c r="W43" s="79"/>
    </row>
    <row r="44" spans="1:23" s="22" customFormat="1" ht="15" x14ac:dyDescent="0.25">
      <c r="A44" s="72"/>
      <c r="B44" s="185" t="s">
        <v>61</v>
      </c>
      <c r="C44" s="186"/>
      <c r="D44" s="89">
        <v>2646.8723</v>
      </c>
      <c r="E44" s="74"/>
      <c r="F44" s="76"/>
      <c r="G44" s="76"/>
      <c r="H44" s="81">
        <v>2646.8723</v>
      </c>
      <c r="U44" s="65"/>
      <c r="V44" s="78" t="s">
        <v>61</v>
      </c>
      <c r="W44" s="79"/>
    </row>
    <row r="45" spans="1:23" s="22" customFormat="1" ht="15" x14ac:dyDescent="0.25">
      <c r="A45" s="72"/>
      <c r="B45" s="187" t="s">
        <v>62</v>
      </c>
      <c r="C45" s="188"/>
      <c r="D45" s="84">
        <v>15881.233819999999</v>
      </c>
      <c r="E45" s="74"/>
      <c r="F45" s="76"/>
      <c r="G45" s="76"/>
      <c r="H45" s="77">
        <v>15881.233819999999</v>
      </c>
      <c r="U45" s="65"/>
      <c r="V45" s="78"/>
      <c r="W45" s="79" t="s">
        <v>62</v>
      </c>
    </row>
    <row r="47" spans="1:23" ht="12.75" customHeight="1" x14ac:dyDescent="0.2"/>
  </sheetData>
  <mergeCells count="34"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4E3FE-2AE2-48C3-822D-233DC50CD9F8}">
  <dimension ref="A1:C54"/>
  <sheetViews>
    <sheetView zoomScale="82" zoomScaleNormal="82" workbookViewId="0">
      <selection activeCell="C22" sqref="C22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125</v>
      </c>
      <c r="C6" s="7">
        <f>C26</f>
        <v>20513.174192916314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43" t="s">
        <v>4</v>
      </c>
      <c r="C12" s="143"/>
    </row>
    <row r="13" spans="1:3" ht="15" x14ac:dyDescent="0.2">
      <c r="A13" s="3"/>
      <c r="B13" s="3"/>
      <c r="C13" s="3"/>
    </row>
    <row r="14" spans="1:3" ht="52.5" customHeight="1" x14ac:dyDescent="0.2">
      <c r="A14" s="3"/>
      <c r="B14" s="189" t="s">
        <v>126</v>
      </c>
      <c r="C14" s="189"/>
    </row>
    <row r="15" spans="1:3" ht="15" x14ac:dyDescent="0.2">
      <c r="A15" s="5"/>
      <c r="B15" s="144" t="s">
        <v>5</v>
      </c>
      <c r="C15" s="144"/>
    </row>
    <row r="16" spans="1:3" ht="15" x14ac:dyDescent="0.2">
      <c r="A16" s="3"/>
      <c r="B16" s="3"/>
      <c r="C16" s="3"/>
    </row>
    <row r="17" spans="1:3" ht="15" x14ac:dyDescent="0.2">
      <c r="A17" s="3"/>
      <c r="B17" s="3"/>
      <c r="C17" s="3"/>
    </row>
    <row r="18" spans="1:3" ht="28.5" x14ac:dyDescent="0.2">
      <c r="A18" s="10" t="s">
        <v>6</v>
      </c>
      <c r="B18" s="11" t="s">
        <v>7</v>
      </c>
      <c r="C18" s="12" t="s">
        <v>8</v>
      </c>
    </row>
    <row r="19" spans="1:3" x14ac:dyDescent="0.2">
      <c r="A19" s="10">
        <v>1</v>
      </c>
      <c r="B19" s="11">
        <v>2</v>
      </c>
      <c r="C19" s="13">
        <v>3</v>
      </c>
    </row>
    <row r="20" spans="1:3" x14ac:dyDescent="0.2">
      <c r="A20" s="14">
        <v>1</v>
      </c>
      <c r="B20" s="15" t="s">
        <v>9</v>
      </c>
      <c r="C20" s="16">
        <v>13234.36152</v>
      </c>
    </row>
    <row r="21" spans="1:3" x14ac:dyDescent="0.2">
      <c r="A21" s="14">
        <v>1.1000000000000001</v>
      </c>
      <c r="B21" s="15" t="s">
        <v>10</v>
      </c>
      <c r="C21" s="17">
        <v>13234.36152</v>
      </c>
    </row>
    <row r="22" spans="1:3" x14ac:dyDescent="0.2">
      <c r="A22" s="14">
        <v>1.2</v>
      </c>
      <c r="B22" s="15" t="s">
        <v>11</v>
      </c>
      <c r="C22" s="19">
        <v>0</v>
      </c>
    </row>
    <row r="23" spans="1:3" x14ac:dyDescent="0.2">
      <c r="A23" s="14">
        <v>1.3</v>
      </c>
      <c r="B23" s="15" t="s">
        <v>12</v>
      </c>
      <c r="C23" s="19">
        <v>0</v>
      </c>
    </row>
    <row r="24" spans="1:3" x14ac:dyDescent="0.2">
      <c r="A24" s="14">
        <v>2</v>
      </c>
      <c r="B24" s="15" t="s">
        <v>13</v>
      </c>
      <c r="C24" s="19">
        <v>15881.233819999999</v>
      </c>
    </row>
    <row r="25" spans="1:3" x14ac:dyDescent="0.2">
      <c r="A25" s="14">
        <v>2.1</v>
      </c>
      <c r="B25" s="15" t="s">
        <v>14</v>
      </c>
      <c r="C25" s="19">
        <v>2646.8723</v>
      </c>
    </row>
    <row r="26" spans="1:3" ht="24" x14ac:dyDescent="0.2">
      <c r="A26" s="14">
        <v>3</v>
      </c>
      <c r="B26" s="15" t="s">
        <v>15</v>
      </c>
      <c r="C26" s="20">
        <v>20513.174192916314</v>
      </c>
    </row>
    <row r="27" spans="1:3" ht="15" x14ac:dyDescent="0.2">
      <c r="A27" s="3"/>
      <c r="C27" s="3"/>
    </row>
    <row r="28" spans="1:3" ht="25.5" customHeight="1" x14ac:dyDescent="0.2">
      <c r="A28" s="145" t="s">
        <v>16</v>
      </c>
      <c r="B28" s="145"/>
      <c r="C28" s="145"/>
    </row>
    <row r="31" spans="1:3" ht="15" customHeight="1" x14ac:dyDescent="0.2"/>
    <row r="32" spans="1:3" x14ac:dyDescent="0.2">
      <c r="C32" s="21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Сводка затрат 2025-2029</vt:lpstr>
      <vt:lpstr>ССР 2025</vt:lpstr>
      <vt:lpstr>СЗ 2025</vt:lpstr>
      <vt:lpstr>ССР 2026</vt:lpstr>
      <vt:lpstr>СЗ 2026</vt:lpstr>
      <vt:lpstr>ССР 2028</vt:lpstr>
      <vt:lpstr>СЗ 2028</vt:lpstr>
      <vt:lpstr>ССР 2029</vt:lpstr>
      <vt:lpstr>СЗ 2029</vt:lpstr>
      <vt:lpstr>'ССР 2025'!Заголовки_для_печати</vt:lpstr>
      <vt:lpstr>'ССР 2026'!Заголовки_для_печати</vt:lpstr>
      <vt:lpstr>'ССР 2028'!Заголовки_для_печати</vt:lpstr>
      <vt:lpstr>'ССР 2029'!Заголовки_для_печати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dcterms:created xsi:type="dcterms:W3CDTF">2025-09-05T00:14:53Z</dcterms:created>
  <dcterms:modified xsi:type="dcterms:W3CDTF">2025-09-17T01:20:20Z</dcterms:modified>
</cp:coreProperties>
</file>